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frazie\Desktop\"/>
    </mc:Choice>
  </mc:AlternateContent>
  <xr:revisionPtr revIDLastSave="0" documentId="13_ncr:1_{794F4F52-55F0-4DC0-A1D6-C961D39AF4E8}" xr6:coauthVersionLast="47" xr6:coauthVersionMax="47" xr10:uidLastSave="{00000000-0000-0000-0000-000000000000}"/>
  <bookViews>
    <workbookView xWindow="28680" yWindow="-120" windowWidth="29040" windowHeight="15720" xr2:uid="{0D6AC8E7-D633-436B-8F42-4F7C0527FBE1}"/>
  </bookViews>
  <sheets>
    <sheet name="Standings - Fall" sheetId="1" r:id="rId1"/>
    <sheet name="Scores - Fall" sheetId="2" r:id="rId2"/>
    <sheet name="Calculations - Fall" sheetId="3" state="hidden" r:id="rId3"/>
  </sheets>
  <definedNames>
    <definedName name="_xlnm._FilterDatabase" localSheetId="2" hidden="1">'Calculations - Fall'!$A$1:$I$6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D2" i="1"/>
  <c r="E2" i="1"/>
  <c r="F2" i="1"/>
  <c r="G2" i="1"/>
  <c r="H2" i="1"/>
  <c r="I2" i="1"/>
  <c r="C3" i="1"/>
  <c r="D3" i="1"/>
  <c r="E3" i="1"/>
  <c r="F3" i="1"/>
  <c r="G3" i="1"/>
  <c r="H3" i="1"/>
  <c r="I3" i="1"/>
  <c r="C4" i="1"/>
  <c r="D4" i="1"/>
  <c r="E4" i="1"/>
  <c r="F4" i="1"/>
  <c r="G4" i="1"/>
  <c r="H4" i="1"/>
  <c r="I4" i="1"/>
  <c r="C5" i="1"/>
  <c r="D5" i="1"/>
  <c r="E5" i="1"/>
  <c r="F5" i="1"/>
  <c r="G5" i="1"/>
  <c r="H5" i="1"/>
  <c r="I5" i="1"/>
  <c r="C6" i="1"/>
  <c r="D6" i="1"/>
  <c r="E6" i="1"/>
  <c r="F6" i="1"/>
  <c r="G6" i="1"/>
  <c r="H6" i="1"/>
  <c r="I6" i="1"/>
  <c r="B3" i="1"/>
  <c r="B4" i="1"/>
  <c r="B5" i="1"/>
  <c r="B6" i="1"/>
  <c r="B2" i="1"/>
  <c r="E3" i="3"/>
  <c r="E4" i="3"/>
  <c r="E5" i="3"/>
  <c r="E6" i="3"/>
  <c r="E2" i="3"/>
  <c r="F5" i="3"/>
  <c r="F2" i="3"/>
  <c r="F3" i="3"/>
  <c r="F6" i="3"/>
  <c r="F4" i="3"/>
  <c r="W3" i="3"/>
  <c r="X3" i="3"/>
  <c r="Y3" i="3"/>
  <c r="Z3" i="3"/>
  <c r="AA3" i="3"/>
  <c r="AB3" i="3"/>
  <c r="AC3" i="3"/>
  <c r="AD3" i="3"/>
  <c r="W4" i="3"/>
  <c r="X4" i="3"/>
  <c r="Y4" i="3"/>
  <c r="Z4" i="3"/>
  <c r="AA4" i="3"/>
  <c r="AB4" i="3"/>
  <c r="AC4" i="3"/>
  <c r="AD4" i="3"/>
  <c r="W5" i="3"/>
  <c r="X5" i="3"/>
  <c r="Y5" i="3"/>
  <c r="Z5" i="3"/>
  <c r="AA5" i="3"/>
  <c r="AB5" i="3"/>
  <c r="AC5" i="3"/>
  <c r="AD5" i="3"/>
  <c r="W6" i="3"/>
  <c r="X6" i="3"/>
  <c r="Y6" i="3"/>
  <c r="Z6" i="3"/>
  <c r="AA6" i="3"/>
  <c r="AB6" i="3"/>
  <c r="AC6" i="3"/>
  <c r="AD6" i="3"/>
  <c r="W7" i="3"/>
  <c r="X7" i="3"/>
  <c r="Y7" i="3"/>
  <c r="Z7" i="3"/>
  <c r="AA7" i="3"/>
  <c r="AB7" i="3"/>
  <c r="AC7" i="3"/>
  <c r="AD7" i="3"/>
  <c r="W8" i="3"/>
  <c r="X8" i="3"/>
  <c r="Y8" i="3"/>
  <c r="Z8" i="3"/>
  <c r="AA8" i="3"/>
  <c r="AB8" i="3"/>
  <c r="AC8" i="3"/>
  <c r="AD8" i="3"/>
  <c r="W9" i="3"/>
  <c r="X9" i="3"/>
  <c r="Y9" i="3"/>
  <c r="Z9" i="3"/>
  <c r="AA9" i="3"/>
  <c r="AB9" i="3"/>
  <c r="AC9" i="3"/>
  <c r="AD9" i="3"/>
  <c r="W10" i="3"/>
  <c r="X10" i="3"/>
  <c r="Y10" i="3"/>
  <c r="Z10" i="3"/>
  <c r="AA10" i="3"/>
  <c r="AB10" i="3"/>
  <c r="AC10" i="3"/>
  <c r="AD10" i="3"/>
  <c r="AD2" i="3"/>
  <c r="AB2" i="3"/>
  <c r="Z2" i="3"/>
  <c r="X2" i="3"/>
  <c r="AC2" i="3"/>
  <c r="AA2" i="3"/>
  <c r="Y2" i="3"/>
  <c r="W2" i="3"/>
  <c r="V3" i="3"/>
  <c r="V4" i="3"/>
  <c r="V5" i="3"/>
  <c r="V6" i="3"/>
  <c r="V7" i="3"/>
  <c r="V8" i="3"/>
  <c r="V9" i="3"/>
  <c r="V10" i="3"/>
  <c r="V2" i="3"/>
  <c r="U3" i="3"/>
  <c r="U4" i="3"/>
  <c r="U5" i="3"/>
  <c r="U6" i="3"/>
  <c r="U7" i="3"/>
  <c r="U8" i="3"/>
  <c r="U9" i="3"/>
  <c r="U10" i="3"/>
  <c r="U2" i="3"/>
  <c r="L3" i="3"/>
  <c r="M3" i="3"/>
  <c r="N3" i="3"/>
  <c r="O3" i="3"/>
  <c r="P3" i="3"/>
  <c r="Q3" i="3"/>
  <c r="R3" i="3"/>
  <c r="S3" i="3"/>
  <c r="T3" i="3"/>
  <c r="L4" i="3"/>
  <c r="M4" i="3"/>
  <c r="N4" i="3"/>
  <c r="O4" i="3"/>
  <c r="P4" i="3"/>
  <c r="Q4" i="3"/>
  <c r="R4" i="3"/>
  <c r="S4" i="3"/>
  <c r="T4" i="3"/>
  <c r="L5" i="3"/>
  <c r="M5" i="3"/>
  <c r="N5" i="3"/>
  <c r="O5" i="3"/>
  <c r="P5" i="3"/>
  <c r="Q5" i="3"/>
  <c r="R5" i="3"/>
  <c r="S5" i="3"/>
  <c r="T5" i="3"/>
  <c r="L6" i="3"/>
  <c r="M6" i="3"/>
  <c r="N6" i="3"/>
  <c r="O6" i="3"/>
  <c r="P6" i="3"/>
  <c r="Q6" i="3"/>
  <c r="R6" i="3"/>
  <c r="S6" i="3"/>
  <c r="T6" i="3"/>
  <c r="L7" i="3"/>
  <c r="M7" i="3"/>
  <c r="N7" i="3"/>
  <c r="O7" i="3"/>
  <c r="P7" i="3"/>
  <c r="Q7" i="3"/>
  <c r="R7" i="3"/>
  <c r="S7" i="3"/>
  <c r="T7" i="3"/>
  <c r="L8" i="3"/>
  <c r="M8" i="3"/>
  <c r="N8" i="3"/>
  <c r="O8" i="3"/>
  <c r="P8" i="3"/>
  <c r="Q8" i="3"/>
  <c r="R8" i="3"/>
  <c r="S8" i="3"/>
  <c r="T8" i="3"/>
  <c r="L9" i="3"/>
  <c r="M9" i="3"/>
  <c r="N9" i="3"/>
  <c r="O9" i="3"/>
  <c r="P9" i="3"/>
  <c r="Q9" i="3"/>
  <c r="R9" i="3"/>
  <c r="S9" i="3"/>
  <c r="T9" i="3"/>
  <c r="L10" i="3"/>
  <c r="M10" i="3"/>
  <c r="N10" i="3"/>
  <c r="O10" i="3"/>
  <c r="P10" i="3"/>
  <c r="Q10" i="3"/>
  <c r="R10" i="3"/>
  <c r="S10" i="3"/>
  <c r="T10" i="3"/>
  <c r="T2" i="3"/>
  <c r="R2" i="3"/>
  <c r="P2" i="3"/>
  <c r="N2" i="3"/>
  <c r="L2" i="3"/>
  <c r="S2" i="3"/>
  <c r="Q2" i="3"/>
  <c r="O2" i="3"/>
  <c r="M2" i="3"/>
  <c r="K3" i="3"/>
  <c r="K4" i="3"/>
  <c r="K5" i="3"/>
  <c r="K6" i="3"/>
  <c r="K7" i="3"/>
  <c r="K8" i="3"/>
  <c r="K9" i="3"/>
  <c r="K10" i="3"/>
  <c r="K2" i="3"/>
  <c r="L11" i="3" l="1"/>
  <c r="G4" i="3" s="1"/>
  <c r="H4" i="3" s="1"/>
  <c r="P11" i="3"/>
  <c r="G2" i="3" s="1"/>
  <c r="H2" i="3" s="1"/>
  <c r="N11" i="3"/>
  <c r="G5" i="3" s="1"/>
  <c r="H5" i="3" s="1"/>
  <c r="T11" i="3"/>
  <c r="G6" i="3" s="1"/>
  <c r="H6" i="3" s="1"/>
  <c r="U11" i="3"/>
  <c r="C4" i="3" s="1"/>
  <c r="R11" i="3"/>
  <c r="G3" i="3" s="1"/>
  <c r="H3" i="3"/>
  <c r="AC11" i="3"/>
  <c r="C6" i="3" s="1"/>
  <c r="AA11" i="3"/>
  <c r="C3" i="3" s="1"/>
  <c r="AB11" i="3"/>
  <c r="D3" i="3" s="1"/>
  <c r="W11" i="3"/>
  <c r="C5" i="3" s="1"/>
  <c r="X11" i="3"/>
  <c r="D5" i="3" s="1"/>
  <c r="AD11" i="3"/>
  <c r="D6" i="3" s="1"/>
  <c r="Z11" i="3"/>
  <c r="D2" i="3" s="1"/>
  <c r="Y11" i="3"/>
  <c r="C2" i="3" s="1"/>
  <c r="I2" i="3" s="1"/>
  <c r="V11" i="3"/>
  <c r="D4" i="3" s="1"/>
  <c r="I6" i="3" l="1"/>
  <c r="I4" i="3"/>
  <c r="I5" i="3"/>
  <c r="I3" i="3"/>
</calcChain>
</file>

<file path=xl/sharedStrings.xml><?xml version="1.0" encoding="utf-8"?>
<sst xmlns="http://schemas.openxmlformats.org/spreadsheetml/2006/main" count="117" uniqueCount="61">
  <si>
    <t>Place</t>
  </si>
  <si>
    <t>Team Name</t>
  </si>
  <si>
    <t>Wins</t>
  </si>
  <si>
    <t>Losses</t>
  </si>
  <si>
    <t>Games Back</t>
  </si>
  <si>
    <t>Runs Scored</t>
  </si>
  <si>
    <t>Runs Against</t>
  </si>
  <si>
    <t>Run Diff.</t>
  </si>
  <si>
    <t>Winning Pct.</t>
  </si>
  <si>
    <t>Date</t>
  </si>
  <si>
    <t>Time</t>
  </si>
  <si>
    <t>Game #</t>
  </si>
  <si>
    <t>Field 2</t>
  </si>
  <si>
    <t>Field 5</t>
  </si>
  <si>
    <t>Bye</t>
  </si>
  <si>
    <t>F1</t>
  </si>
  <si>
    <t>F2</t>
  </si>
  <si>
    <t>F3</t>
  </si>
  <si>
    <t>F4</t>
  </si>
  <si>
    <t>F5</t>
  </si>
  <si>
    <t>F6</t>
  </si>
  <si>
    <t>F7</t>
  </si>
  <si>
    <t>F8</t>
  </si>
  <si>
    <t>P1</t>
  </si>
  <si>
    <t>P2</t>
  </si>
  <si>
    <t>Visitor</t>
  </si>
  <si>
    <t>Visitor Score</t>
  </si>
  <si>
    <t>Home</t>
  </si>
  <si>
    <t>Home Score</t>
  </si>
  <si>
    <t>Rained Out (rescheduled for 10/1/25)</t>
  </si>
  <si>
    <t>Iso-Walkers</t>
  </si>
  <si>
    <t>Slaggards</t>
  </si>
  <si>
    <t>Bytes</t>
  </si>
  <si>
    <t>Mult</t>
  </si>
  <si>
    <t>Franken Apples</t>
  </si>
  <si>
    <t>Phaserville</t>
  </si>
  <si>
    <t>Bytes Field 2</t>
  </si>
  <si>
    <t>Bytes Field 5</t>
  </si>
  <si>
    <t>Franken Apples Field 2</t>
  </si>
  <si>
    <t>Franken Apples Field 5</t>
  </si>
  <si>
    <t>Iso-Walkers Field 2</t>
  </si>
  <si>
    <t>Iso-Walkers Field 5</t>
  </si>
  <si>
    <t>Slaggards Field 2</t>
  </si>
  <si>
    <t>Slaggards Field 5</t>
  </si>
  <si>
    <t>Phaserville Field 2</t>
  </si>
  <si>
    <t>Phaserville Field 5</t>
  </si>
  <si>
    <t>Bytes Win</t>
  </si>
  <si>
    <t>Bytes Loss</t>
  </si>
  <si>
    <t>Franken Apples Win</t>
  </si>
  <si>
    <t>Franken Apples Loss</t>
  </si>
  <si>
    <t>Iso-Walkers Win</t>
  </si>
  <si>
    <t>Iso-Walkers Loss</t>
  </si>
  <si>
    <t>Slaggards Win</t>
  </si>
  <si>
    <t>Slaggards Loss</t>
  </si>
  <si>
    <t>Phaserville Win</t>
  </si>
  <si>
    <t>Phaserville Loss</t>
  </si>
  <si>
    <t>Bytes Total</t>
  </si>
  <si>
    <t>Franken Apples Total</t>
  </si>
  <si>
    <t>Beltsville O's Total</t>
  </si>
  <si>
    <t>Road Apples Total</t>
  </si>
  <si>
    <t>Mudville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</si>
</sst>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14" fontId="2" fillId="2" borderId="0" xfId="0" applyNumberFormat="1" applyFont="1" applyFill="1" applyAlignment="1">
      <alignment horizontal="center"/>
    </xf>
    <xf numFmtId="20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CD071-FF3B-4FB1-AADC-8BF08F50F4A9}">
  <dimension ref="A1:I6"/>
  <sheetViews>
    <sheetView tabSelected="1" workbookViewId="0"/>
  </sheetViews>
  <sheetFormatPr defaultRowHeight="15" x14ac:dyDescent="0.25"/>
  <cols>
    <col min="1" max="1" width="5.85546875" style="1" bestFit="1" customWidth="1"/>
    <col min="2" max="2" width="16.42578125" style="1" customWidth="1"/>
    <col min="3" max="9" width="12.7109375" style="1" customWidth="1"/>
  </cols>
  <sheetData>
    <row r="1" spans="1:9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</row>
    <row r="2" spans="1:9" x14ac:dyDescent="0.25">
      <c r="A2" s="1">
        <v>1</v>
      </c>
      <c r="B2" s="1" t="str">
        <f>'Calculations - Fall'!B2</f>
        <v>Iso-Walkers</v>
      </c>
      <c r="C2" s="1">
        <f>'Calculations - Fall'!C2</f>
        <v>3</v>
      </c>
      <c r="D2" s="1">
        <f>'Calculations - Fall'!D2</f>
        <v>1</v>
      </c>
      <c r="E2" s="1" t="str">
        <f>'Calculations - Fall'!E2</f>
        <v>-</v>
      </c>
      <c r="F2" s="1">
        <f>'Calculations - Fall'!F2</f>
        <v>78</v>
      </c>
      <c r="G2" s="1">
        <f>'Calculations - Fall'!G2</f>
        <v>42</v>
      </c>
      <c r="H2" s="1" t="str">
        <f>'Calculations - Fall'!H2</f>
        <v>+36</v>
      </c>
      <c r="I2" s="12">
        <f>'Calculations - Fall'!I2</f>
        <v>0.75</v>
      </c>
    </row>
    <row r="3" spans="1:9" x14ac:dyDescent="0.25">
      <c r="A3" s="1">
        <v>2</v>
      </c>
      <c r="B3" s="1" t="str">
        <f>'Calculations - Fall'!B3</f>
        <v>Slaggards</v>
      </c>
      <c r="C3" s="1">
        <f>'Calculations - Fall'!C3</f>
        <v>3</v>
      </c>
      <c r="D3" s="1">
        <f>'Calculations - Fall'!D3</f>
        <v>2</v>
      </c>
      <c r="E3" s="1">
        <f>'Calculations - Fall'!E3</f>
        <v>0.5</v>
      </c>
      <c r="F3" s="1">
        <f>'Calculations - Fall'!F3</f>
        <v>45</v>
      </c>
      <c r="G3" s="1">
        <f>'Calculations - Fall'!G3</f>
        <v>39</v>
      </c>
      <c r="H3" s="1" t="str">
        <f>'Calculations - Fall'!H3</f>
        <v>+6</v>
      </c>
      <c r="I3" s="12">
        <f>'Calculations - Fall'!I3</f>
        <v>0.6</v>
      </c>
    </row>
    <row r="4" spans="1:9" x14ac:dyDescent="0.25">
      <c r="A4" s="1">
        <v>3</v>
      </c>
      <c r="B4" s="1" t="str">
        <f>'Calculations - Fall'!B4</f>
        <v>Bytes</v>
      </c>
      <c r="C4" s="1">
        <f>'Calculations - Fall'!C4</f>
        <v>2</v>
      </c>
      <c r="D4" s="1">
        <f>'Calculations - Fall'!D4</f>
        <v>2</v>
      </c>
      <c r="E4" s="1">
        <f>'Calculations - Fall'!E4</f>
        <v>1</v>
      </c>
      <c r="F4" s="1">
        <f>'Calculations - Fall'!F4</f>
        <v>33</v>
      </c>
      <c r="G4" s="1">
        <f>'Calculations - Fall'!G4</f>
        <v>39</v>
      </c>
      <c r="H4" s="1">
        <f>'Calculations - Fall'!H4</f>
        <v>-6</v>
      </c>
      <c r="I4" s="12">
        <f>'Calculations - Fall'!I4</f>
        <v>0.5</v>
      </c>
    </row>
    <row r="5" spans="1:9" x14ac:dyDescent="0.25">
      <c r="A5" s="1">
        <v>4</v>
      </c>
      <c r="B5" s="1" t="str">
        <f>'Calculations - Fall'!B5</f>
        <v>Franken Apples</v>
      </c>
      <c r="C5" s="1">
        <f>'Calculations - Fall'!C5</f>
        <v>2</v>
      </c>
      <c r="D5" s="1">
        <f>'Calculations - Fall'!D5</f>
        <v>3</v>
      </c>
      <c r="E5" s="1">
        <f>'Calculations - Fall'!E5</f>
        <v>1.5</v>
      </c>
      <c r="F5" s="1">
        <f>'Calculations - Fall'!F5</f>
        <v>54</v>
      </c>
      <c r="G5" s="1">
        <f>'Calculations - Fall'!G5</f>
        <v>57</v>
      </c>
      <c r="H5" s="1">
        <f>'Calculations - Fall'!H5</f>
        <v>-3</v>
      </c>
      <c r="I5" s="12">
        <f>'Calculations - Fall'!I5</f>
        <v>0.4</v>
      </c>
    </row>
    <row r="6" spans="1:9" x14ac:dyDescent="0.25">
      <c r="A6" s="1">
        <v>5</v>
      </c>
      <c r="B6" s="1" t="str">
        <f>'Calculations - Fall'!B6</f>
        <v>Phaserville</v>
      </c>
      <c r="C6" s="1">
        <f>'Calculations - Fall'!C6</f>
        <v>1</v>
      </c>
      <c r="D6" s="1">
        <f>'Calculations - Fall'!D6</f>
        <v>3</v>
      </c>
      <c r="E6" s="1">
        <f>'Calculations - Fall'!E6</f>
        <v>2</v>
      </c>
      <c r="F6" s="1">
        <f>'Calculations - Fall'!F6</f>
        <v>35</v>
      </c>
      <c r="G6" s="1">
        <f>'Calculations - Fall'!G6</f>
        <v>68</v>
      </c>
      <c r="H6" s="1">
        <f>'Calculations - Fall'!H6</f>
        <v>-33</v>
      </c>
      <c r="I6" s="12">
        <f>'Calculations - Fall'!I6</f>
        <v>0.25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4EFE8-FB79-4321-A0A3-995CCEBEB253}">
  <dimension ref="A1:P13"/>
  <sheetViews>
    <sheetView workbookViewId="0"/>
  </sheetViews>
  <sheetFormatPr defaultRowHeight="15" x14ac:dyDescent="0.25"/>
  <cols>
    <col min="1" max="1" width="10.42578125" style="1" bestFit="1" customWidth="1"/>
    <col min="2" max="2" width="5.28515625" style="1" bestFit="1" customWidth="1"/>
    <col min="3" max="3" width="7.5703125" style="1" bestFit="1" customWidth="1"/>
    <col min="4" max="4" width="3.28515625" style="1" customWidth="1"/>
    <col min="5" max="5" width="14.7109375" style="1" bestFit="1" customWidth="1"/>
    <col min="6" max="6" width="12" style="1" bestFit="1" customWidth="1"/>
    <col min="7" max="7" width="14.7109375" style="1" bestFit="1" customWidth="1"/>
    <col min="8" max="8" width="11.42578125" style="1" bestFit="1" customWidth="1"/>
    <col min="9" max="9" width="3.5703125" style="1" customWidth="1"/>
    <col min="10" max="10" width="14.7109375" style="1" bestFit="1" customWidth="1"/>
    <col min="11" max="11" width="12" style="1" bestFit="1" customWidth="1"/>
    <col min="12" max="12" width="14.7109375" style="1" bestFit="1" customWidth="1"/>
    <col min="13" max="13" width="11.42578125" style="1" bestFit="1" customWidth="1"/>
    <col min="14" max="14" width="9.140625" style="1"/>
    <col min="15" max="15" width="14.7109375" style="1" bestFit="1" customWidth="1"/>
    <col min="16" max="16" width="34" style="1" bestFit="1" customWidth="1"/>
    <col min="17" max="16384" width="9.140625" style="1"/>
  </cols>
  <sheetData>
    <row r="1" spans="1:16" x14ac:dyDescent="0.25">
      <c r="E1" s="8" t="s">
        <v>12</v>
      </c>
      <c r="F1" s="8"/>
      <c r="G1" s="8"/>
      <c r="H1" s="8"/>
      <c r="J1" s="9" t="s">
        <v>13</v>
      </c>
      <c r="K1" s="9"/>
      <c r="L1" s="9"/>
      <c r="M1" s="9"/>
    </row>
    <row r="2" spans="1:16" x14ac:dyDescent="0.25">
      <c r="A2" s="10" t="s">
        <v>9</v>
      </c>
      <c r="B2" s="10" t="s">
        <v>10</v>
      </c>
      <c r="C2" s="10" t="s">
        <v>11</v>
      </c>
      <c r="E2" s="10" t="s">
        <v>25</v>
      </c>
      <c r="F2" s="10" t="s">
        <v>26</v>
      </c>
      <c r="G2" s="10" t="s">
        <v>27</v>
      </c>
      <c r="H2" s="10" t="s">
        <v>28</v>
      </c>
      <c r="J2" s="10" t="s">
        <v>25</v>
      </c>
      <c r="K2" s="10" t="s">
        <v>26</v>
      </c>
      <c r="L2" s="10" t="s">
        <v>27</v>
      </c>
      <c r="M2" s="10" t="s">
        <v>28</v>
      </c>
      <c r="O2" s="11" t="s">
        <v>14</v>
      </c>
    </row>
    <row r="3" spans="1:16" x14ac:dyDescent="0.25">
      <c r="A3" s="2">
        <v>45896</v>
      </c>
      <c r="B3" s="3">
        <v>0.21875</v>
      </c>
      <c r="C3" s="1" t="s">
        <v>15</v>
      </c>
      <c r="E3" s="1" t="s">
        <v>30</v>
      </c>
      <c r="F3" s="1">
        <v>15</v>
      </c>
      <c r="G3" s="1" t="s">
        <v>31</v>
      </c>
      <c r="H3" s="1">
        <v>19</v>
      </c>
      <c r="J3" s="1" t="s">
        <v>32</v>
      </c>
      <c r="K3" s="1">
        <v>15</v>
      </c>
      <c r="L3" s="1" t="s">
        <v>34</v>
      </c>
      <c r="M3" s="1">
        <v>9</v>
      </c>
      <c r="O3" s="1" t="s">
        <v>35</v>
      </c>
    </row>
    <row r="4" spans="1:16" x14ac:dyDescent="0.25">
      <c r="A4" s="2">
        <v>45896</v>
      </c>
      <c r="B4" s="3">
        <v>0.27083333333333331</v>
      </c>
      <c r="C4" s="1" t="s">
        <v>16</v>
      </c>
      <c r="E4" s="1" t="s">
        <v>35</v>
      </c>
      <c r="F4" s="1">
        <v>10</v>
      </c>
      <c r="G4" s="1" t="s">
        <v>30</v>
      </c>
      <c r="H4" s="1">
        <v>29</v>
      </c>
      <c r="J4" s="1" t="s">
        <v>34</v>
      </c>
      <c r="K4" s="1">
        <v>13</v>
      </c>
      <c r="L4" s="1" t="s">
        <v>32</v>
      </c>
      <c r="M4" s="1">
        <v>5</v>
      </c>
      <c r="O4" s="1" t="s">
        <v>31</v>
      </c>
    </row>
    <row r="5" spans="1:16" x14ac:dyDescent="0.25">
      <c r="A5" s="2">
        <v>45903</v>
      </c>
      <c r="B5" s="3">
        <v>0.21875</v>
      </c>
      <c r="C5" s="1" t="s">
        <v>17</v>
      </c>
      <c r="E5" s="1" t="s">
        <v>34</v>
      </c>
      <c r="F5" s="1">
        <v>22</v>
      </c>
      <c r="G5" s="1" t="s">
        <v>35</v>
      </c>
      <c r="H5" s="1">
        <v>11</v>
      </c>
      <c r="J5" s="1" t="s">
        <v>32</v>
      </c>
      <c r="K5" s="1">
        <v>7</v>
      </c>
      <c r="L5" s="1" t="s">
        <v>31</v>
      </c>
      <c r="M5" s="1">
        <v>0</v>
      </c>
      <c r="O5" s="1" t="s">
        <v>30</v>
      </c>
    </row>
    <row r="6" spans="1:16" x14ac:dyDescent="0.25">
      <c r="A6" s="2">
        <v>45903</v>
      </c>
      <c r="B6" s="3">
        <v>0.27083333333333331</v>
      </c>
      <c r="C6" s="1" t="s">
        <v>18</v>
      </c>
      <c r="E6" s="1" t="s">
        <v>30</v>
      </c>
      <c r="F6" s="1">
        <v>17</v>
      </c>
      <c r="G6" s="1" t="s">
        <v>32</v>
      </c>
      <c r="H6" s="1">
        <v>6</v>
      </c>
      <c r="J6" s="1" t="s">
        <v>31</v>
      </c>
      <c r="K6" s="1">
        <v>0</v>
      </c>
      <c r="L6" s="1" t="s">
        <v>35</v>
      </c>
      <c r="M6" s="1">
        <v>7</v>
      </c>
      <c r="O6" s="1" t="s">
        <v>34</v>
      </c>
    </row>
    <row r="7" spans="1:16" x14ac:dyDescent="0.25">
      <c r="A7" s="2">
        <v>45910</v>
      </c>
      <c r="B7" s="3">
        <v>0.21875</v>
      </c>
      <c r="C7" s="1" t="s">
        <v>19</v>
      </c>
      <c r="E7" s="1" t="s">
        <v>31</v>
      </c>
      <c r="F7" s="1">
        <v>16</v>
      </c>
      <c r="G7" s="1" t="s">
        <v>34</v>
      </c>
      <c r="H7" s="1">
        <v>5</v>
      </c>
      <c r="J7" s="1" t="s">
        <v>35</v>
      </c>
      <c r="K7" s="1">
        <v>7</v>
      </c>
      <c r="L7" s="1" t="s">
        <v>30</v>
      </c>
      <c r="M7" s="1">
        <v>17</v>
      </c>
      <c r="O7" s="1" t="s">
        <v>32</v>
      </c>
    </row>
    <row r="8" spans="1:16" x14ac:dyDescent="0.25">
      <c r="A8" s="2">
        <v>45910</v>
      </c>
      <c r="B8" s="3">
        <v>0.27083333333333331</v>
      </c>
      <c r="C8" s="1" t="s">
        <v>20</v>
      </c>
      <c r="E8" s="1" t="s">
        <v>34</v>
      </c>
      <c r="F8" s="1">
        <v>5</v>
      </c>
      <c r="G8" s="1" t="s">
        <v>31</v>
      </c>
      <c r="H8" s="1">
        <v>10</v>
      </c>
      <c r="J8" s="7"/>
      <c r="K8" s="7"/>
      <c r="L8" s="7"/>
      <c r="M8" s="7"/>
      <c r="O8" s="1" t="s">
        <v>33</v>
      </c>
    </row>
    <row r="9" spans="1:16" x14ac:dyDescent="0.25">
      <c r="A9" s="4">
        <v>45917</v>
      </c>
      <c r="B9" s="5">
        <v>0.21875</v>
      </c>
      <c r="C9" s="6" t="s">
        <v>21</v>
      </c>
      <c r="D9" s="6"/>
      <c r="E9" s="6" t="s">
        <v>32</v>
      </c>
      <c r="F9" s="6"/>
      <c r="G9" s="6" t="s">
        <v>35</v>
      </c>
      <c r="H9" s="6"/>
      <c r="I9" s="6"/>
      <c r="J9" s="6" t="s">
        <v>30</v>
      </c>
      <c r="K9" s="6"/>
      <c r="L9" s="6" t="s">
        <v>34</v>
      </c>
      <c r="M9" s="6"/>
      <c r="N9" s="6"/>
      <c r="O9" s="6" t="s">
        <v>31</v>
      </c>
      <c r="P9" s="1" t="s">
        <v>29</v>
      </c>
    </row>
    <row r="10" spans="1:16" x14ac:dyDescent="0.25">
      <c r="A10" s="2">
        <v>45924</v>
      </c>
      <c r="B10" s="3">
        <v>0.21875</v>
      </c>
      <c r="C10" s="1" t="s">
        <v>22</v>
      </c>
      <c r="E10" s="1" t="s">
        <v>35</v>
      </c>
      <c r="G10" s="1" t="s">
        <v>32</v>
      </c>
      <c r="J10" s="1" t="s">
        <v>31</v>
      </c>
      <c r="L10" s="1" t="s">
        <v>30</v>
      </c>
      <c r="O10" s="1" t="s">
        <v>34</v>
      </c>
    </row>
    <row r="11" spans="1:16" x14ac:dyDescent="0.25">
      <c r="A11" s="2">
        <v>45931</v>
      </c>
      <c r="B11" s="3">
        <v>0.21875</v>
      </c>
      <c r="C11" s="1" t="s">
        <v>21</v>
      </c>
      <c r="E11" s="1" t="s">
        <v>32</v>
      </c>
      <c r="G11" s="1" t="s">
        <v>35</v>
      </c>
      <c r="J11" s="1" t="s">
        <v>30</v>
      </c>
      <c r="L11" s="1" t="s">
        <v>34</v>
      </c>
      <c r="O11" s="1" t="s">
        <v>31</v>
      </c>
    </row>
    <row r="12" spans="1:16" x14ac:dyDescent="0.25">
      <c r="A12" s="2">
        <v>45938</v>
      </c>
      <c r="B12" s="3">
        <v>0.21875</v>
      </c>
      <c r="C12" s="1" t="s">
        <v>23</v>
      </c>
    </row>
    <row r="13" spans="1:16" x14ac:dyDescent="0.25">
      <c r="A13" s="2">
        <v>45945</v>
      </c>
      <c r="B13" s="3">
        <v>0.21875</v>
      </c>
      <c r="C13" s="1" t="s">
        <v>24</v>
      </c>
    </row>
  </sheetData>
  <mergeCells count="2">
    <mergeCell ref="E1:H1"/>
    <mergeCell ref="J1:M1"/>
  </mergeCells>
  <conditionalFormatting sqref="E3:E25">
    <cfRule type="expression" dxfId="3" priority="1">
      <formula>IF($F3&gt;$H3,TRUE,FALSE)</formula>
    </cfRule>
  </conditionalFormatting>
  <conditionalFormatting sqref="G3:G25">
    <cfRule type="expression" dxfId="2" priority="2">
      <formula>IF($H3&gt;$F3,TRUE,FALSE)</formula>
    </cfRule>
  </conditionalFormatting>
  <conditionalFormatting sqref="J3:J25">
    <cfRule type="expression" dxfId="1" priority="3">
      <formula>IF($K3&gt;$M3,TRUE,FALSE)</formula>
    </cfRule>
  </conditionalFormatting>
  <conditionalFormatting sqref="L3:L25">
    <cfRule type="expression" dxfId="0" priority="5">
      <formula>IF($M3&gt;$K3,TRUE,FALSE)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3CF83-2798-4770-BF7D-1239E71DFC56}">
  <dimension ref="A1:AD11"/>
  <sheetViews>
    <sheetView workbookViewId="0"/>
  </sheetViews>
  <sheetFormatPr defaultRowHeight="15" x14ac:dyDescent="0.25"/>
  <cols>
    <col min="2" max="2" width="14.7109375" bestFit="1" customWidth="1"/>
    <col min="5" max="6" width="11.85546875" bestFit="1" customWidth="1"/>
    <col min="7" max="7" width="12.42578125" bestFit="1" customWidth="1"/>
    <col min="8" max="8" width="8.42578125" bestFit="1" customWidth="1"/>
    <col min="9" max="9" width="12" bestFit="1" customWidth="1"/>
    <col min="11" max="12" width="11.7109375" bestFit="1" customWidth="1"/>
    <col min="13" max="14" width="21" bestFit="1" customWidth="1"/>
    <col min="15" max="16" width="18" bestFit="1" customWidth="1"/>
    <col min="17" max="18" width="16" bestFit="1" customWidth="1"/>
    <col min="19" max="20" width="17" bestFit="1" customWidth="1"/>
    <col min="21" max="21" width="9.42578125" bestFit="1" customWidth="1"/>
    <col min="22" max="22" width="10" bestFit="1" customWidth="1"/>
    <col min="23" max="23" width="18.7109375" bestFit="1" customWidth="1"/>
    <col min="24" max="24" width="19.28515625" bestFit="1" customWidth="1"/>
    <col min="25" max="25" width="15.5703125" bestFit="1" customWidth="1"/>
    <col min="26" max="26" width="16.140625" bestFit="1" customWidth="1"/>
    <col min="27" max="27" width="13.7109375" bestFit="1" customWidth="1"/>
    <col min="28" max="28" width="14.28515625" bestFit="1" customWidth="1"/>
    <col min="29" max="29" width="14.7109375" bestFit="1" customWidth="1"/>
    <col min="30" max="30" width="15.28515625" bestFit="1" customWidth="1"/>
  </cols>
  <sheetData>
    <row r="1" spans="1:30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K1" s="1" t="s">
        <v>36</v>
      </c>
      <c r="L1" s="1" t="s">
        <v>37</v>
      </c>
      <c r="M1" s="1" t="s">
        <v>38</v>
      </c>
      <c r="N1" s="1" t="s">
        <v>39</v>
      </c>
      <c r="O1" s="1" t="s">
        <v>40</v>
      </c>
      <c r="P1" s="1" t="s">
        <v>41</v>
      </c>
      <c r="Q1" s="1" t="s">
        <v>42</v>
      </c>
      <c r="R1" s="1" t="s">
        <v>43</v>
      </c>
      <c r="S1" s="1" t="s">
        <v>44</v>
      </c>
      <c r="T1" s="1" t="s">
        <v>45</v>
      </c>
      <c r="U1" s="1" t="s">
        <v>46</v>
      </c>
      <c r="V1" s="1" t="s">
        <v>47</v>
      </c>
      <c r="W1" s="1" t="s">
        <v>48</v>
      </c>
      <c r="X1" s="1" t="s">
        <v>49</v>
      </c>
      <c r="Y1" s="1" t="s">
        <v>50</v>
      </c>
      <c r="Z1" s="1" t="s">
        <v>51</v>
      </c>
      <c r="AA1" s="1" t="s">
        <v>52</v>
      </c>
      <c r="AB1" s="1" t="s">
        <v>53</v>
      </c>
      <c r="AC1" s="1" t="s">
        <v>54</v>
      </c>
      <c r="AD1" s="1" t="s">
        <v>55</v>
      </c>
    </row>
    <row r="2" spans="1:30" x14ac:dyDescent="0.25">
      <c r="A2" s="1">
        <v>1</v>
      </c>
      <c r="B2" s="1" t="s">
        <v>30</v>
      </c>
      <c r="C2" s="1">
        <f>Y11</f>
        <v>3</v>
      </c>
      <c r="D2" s="1">
        <f>Z11</f>
        <v>1</v>
      </c>
      <c r="E2" s="1" t="str">
        <f>IF((((C$2-C2)+(D2-D$2))/2)=0,"-",((C$2-C2)+(D2-D$2))/2)</f>
        <v>-</v>
      </c>
      <c r="F2" s="1">
        <f>SUMIF('Scores - Fall'!$E$3:$E$25,$B2,'Scores - Fall'!$F$3:$F$25)+SUMIF('Scores - Fall'!$G$3:$G$25,$B2,'Scores - Fall'!$H$3:$H$25)+SUMIF('Scores - Fall'!$J$3:$J$25,$B2,'Scores - Fall'!$K$3:$K$25)+SUMIF('Scores - Fall'!$L$3:$L$25,$B2,'Scores - Fall'!$M$3:$M$25)</f>
        <v>78</v>
      </c>
      <c r="G2" s="1">
        <f>P11-F2</f>
        <v>42</v>
      </c>
      <c r="H2" s="1" t="str">
        <f>IF((F2-G2)&gt;0,"+"&amp;(F2-G2),F2-G2)</f>
        <v>+36</v>
      </c>
      <c r="I2" s="12">
        <f>C2/(SUM(C2:D2))</f>
        <v>0.75</v>
      </c>
      <c r="K2">
        <f>IF(OR('Scores - Fall'!E3='Calculations - Fall'!$B$4,'Scores - Fall'!G3='Calculations - Fall'!$B$4),'Scores - Fall'!F3+'Scores - Fall'!H3,)</f>
        <v>0</v>
      </c>
      <c r="L2">
        <f>IF(OR('Scores - Fall'!J3='Calculations - Fall'!$B$4,'Scores - Fall'!L3='Calculations - Fall'!$B$4),'Scores - Fall'!K3+'Scores - Fall'!M3,)</f>
        <v>24</v>
      </c>
      <c r="M2">
        <f>IF(OR('Scores - Fall'!E3='Calculations - Fall'!$B$5,'Scores - Fall'!G3='Calculations - Fall'!$B$5),'Scores - Fall'!F3+'Scores - Fall'!H3,)</f>
        <v>0</v>
      </c>
      <c r="N2">
        <f>IF(OR('Scores - Fall'!J3='Calculations - Fall'!$B$5,'Scores - Fall'!L3='Calculations - Fall'!$B$5),'Scores - Fall'!K3+'Scores - Fall'!M3,)</f>
        <v>24</v>
      </c>
      <c r="O2">
        <f>IF(OR('Scores - Fall'!E3='Calculations - Fall'!$B$2,'Scores - Fall'!G3='Calculations - Fall'!$B$2),'Scores - Fall'!F3+'Scores - Fall'!H3,)</f>
        <v>34</v>
      </c>
      <c r="P2">
        <f>IF(OR('Scores - Fall'!J3='Calculations - Fall'!$B$2,'Scores - Fall'!L3='Calculations - Fall'!$B$2),'Scores - Fall'!K3+'Scores - Fall'!M3,)</f>
        <v>0</v>
      </c>
      <c r="Q2">
        <f>IF(OR('Scores - Fall'!E3='Calculations - Fall'!$B$3,'Scores - Fall'!G3='Calculations - Fall'!$B$3),'Scores - Fall'!F3+'Scores - Fall'!H3,)</f>
        <v>34</v>
      </c>
      <c r="R2">
        <f>IF(OR('Scores - Fall'!J3='Calculations - Fall'!$B$3,'Scores - Fall'!L3='Calculations - Fall'!$B$3),'Scores - Fall'!K3+'Scores - Fall'!M3,)</f>
        <v>0</v>
      </c>
      <c r="S2">
        <f>IF(OR('Scores - Fall'!E3='Calculations - Fall'!$B$6,'Scores - Fall'!G3='Calculations - Fall'!$B$6),'Scores - Fall'!F3+'Scores - Fall'!H3,)</f>
        <v>0</v>
      </c>
      <c r="T2">
        <f>IF(OR('Scores - Fall'!J3='Calculations - Fall'!$B$6,'Scores - Fall'!L3='Calculations - Fall'!$B$6),'Scores - Fall'!K3+'Scores - Fall'!M3,)</f>
        <v>0</v>
      </c>
      <c r="U2">
        <f>IF(AND('Scores - Fall'!E3='Calculations - Fall'!$B$4,'Scores - Fall'!F3&gt;'Scores - Fall'!H3),1,0)+IF(AND('Scores - Fall'!G3='Calculations - Fall'!$B$4,'Scores - Fall'!H3&gt;'Scores - Fall'!F3),1,0)+IF(AND('Scores - Fall'!J3='Calculations - Fall'!$B$4,'Scores - Fall'!K3&gt;'Scores - Fall'!M3),1,0)+IF(AND('Scores - Fall'!L3='Calculations - Fall'!$B$4,'Scores - Fall'!M3&gt;'Scores - Fall'!K3),1,0)</f>
        <v>1</v>
      </c>
      <c r="V2">
        <f>IF(AND('Scores - Fall'!E3='Calculations - Fall'!$B$4,'Scores - Fall'!F3&lt;'Scores - Fall'!H3),1,0)+IF(AND('Scores - Fall'!G3='Calculations - Fall'!$B$4,'Scores - Fall'!H3&lt;'Scores - Fall'!F3),1,0)+IF(AND('Scores - Fall'!J3='Calculations - Fall'!$B$4,'Scores - Fall'!K3&lt;'Scores - Fall'!M3),1,0)+IF(AND('Scores - Fall'!L3='Calculations - Fall'!$B$4,'Scores - Fall'!M3&lt;'Scores - Fall'!K3),1,0)</f>
        <v>0</v>
      </c>
      <c r="W2">
        <f>IF(AND('Scores - Fall'!E3='Calculations - Fall'!$B$5,'Scores - Fall'!F3&gt;'Scores - Fall'!H3),1,0)+IF(AND('Scores - Fall'!G3='Calculations - Fall'!$B$5,'Scores - Fall'!H3&gt;'Scores - Fall'!F3),1,0)+IF(AND('Scores - Fall'!J3='Calculations - Fall'!$B$5,'Scores - Fall'!K3&gt;'Scores - Fall'!M3),1,0)+IF(AND('Scores - Fall'!L3='Calculations - Fall'!$B$5,'Scores - Fall'!M3&gt;'Scores - Fall'!K3),1,0)</f>
        <v>0</v>
      </c>
      <c r="X2">
        <f>IF(AND('Scores - Fall'!E3='Calculations - Fall'!$B$5,'Scores - Fall'!F3&lt;'Scores - Fall'!H3),1,0)+IF(AND('Scores - Fall'!G3='Calculations - Fall'!$B$5,'Scores - Fall'!H3&lt;'Scores - Fall'!F3),1,0)+IF(AND('Scores - Fall'!J3='Calculations - Fall'!$B$5,'Scores - Fall'!K3&lt;'Scores - Fall'!M3),1,0)+IF(AND('Scores - Fall'!L3='Calculations - Fall'!$B$5,'Scores - Fall'!M3&lt;'Scores - Fall'!K3),1,0)</f>
        <v>1</v>
      </c>
      <c r="Y2">
        <f>IF(AND('Scores - Fall'!E3='Calculations - Fall'!$B$2,'Scores - Fall'!F3&gt;'Scores - Fall'!H3),1,0)+IF(AND('Scores - Fall'!G3='Calculations - Fall'!$B$2,'Scores - Fall'!H3&gt;'Scores - Fall'!F3),1,0)+IF(AND('Scores - Fall'!J3='Calculations - Fall'!$B$2,'Scores - Fall'!K3&gt;'Scores - Fall'!M3),1,0)+IF(AND('Scores - Fall'!L3='Calculations - Fall'!$B$2,'Scores - Fall'!M3&gt;'Scores - Fall'!K3),1,0)</f>
        <v>0</v>
      </c>
      <c r="Z2">
        <f>IF(AND('Scores - Fall'!E3='Calculations - Fall'!$B$2,'Scores - Fall'!F3&lt;'Scores - Fall'!H3),1,0)+IF(AND('Scores - Fall'!G3='Calculations - Fall'!$B$2,'Scores - Fall'!H3&lt;'Scores - Fall'!F3),1,0)+IF(AND('Scores - Fall'!J3='Calculations - Fall'!$B$2,'Scores - Fall'!K3&lt;'Scores - Fall'!M3),1,0)+IF(AND('Scores - Fall'!L3='Calculations - Fall'!$B$2,'Scores - Fall'!M3&lt;'Scores - Fall'!K3),1,0)</f>
        <v>1</v>
      </c>
      <c r="AA2">
        <f>IF(AND('Scores - Fall'!E3='Calculations - Fall'!$B$3,'Scores - Fall'!F3&gt;'Scores - Fall'!H3),1,0)+IF(AND('Scores - Fall'!G3='Calculations - Fall'!$B$3,'Scores - Fall'!H3&gt;'Scores - Fall'!F3),1,0)+IF(AND('Scores - Fall'!J3='Calculations - Fall'!$B$3,'Scores - Fall'!K3&gt;'Scores - Fall'!M3),1,0)+IF(AND('Scores - Fall'!L3='Calculations - Fall'!$B$3,'Scores - Fall'!M3&gt;'Scores - Fall'!K3),1,0)</f>
        <v>1</v>
      </c>
      <c r="AB2">
        <f>IF(AND('Scores - Fall'!E3='Calculations - Fall'!$B$3,'Scores - Fall'!F3&lt;'Scores - Fall'!H3),1,0)+IF(AND('Scores - Fall'!G3='Calculations - Fall'!$B$3,'Scores - Fall'!H3&lt;'Scores - Fall'!F3),1,0)+IF(AND('Scores - Fall'!J3='Calculations - Fall'!$B$3,'Scores - Fall'!K3&lt;'Scores - Fall'!M3),1,0)+IF(AND('Scores - Fall'!L3='Calculations - Fall'!$B$3,'Scores - Fall'!M3&lt;'Scores - Fall'!K3),1,0)</f>
        <v>0</v>
      </c>
      <c r="AC2">
        <f>IF(AND('Scores - Fall'!E3='Calculations - Fall'!$B$6,'Scores - Fall'!F3&gt;'Scores - Fall'!H3),1,0)+IF(AND('Scores - Fall'!G3='Calculations - Fall'!$B$6,'Scores - Fall'!H3&gt;'Scores - Fall'!F3),1,0)+IF(AND('Scores - Fall'!J3='Calculations - Fall'!$B$6,'Scores - Fall'!K3&gt;'Scores - Fall'!M3),1,0)+IF(AND('Scores - Fall'!L3='Calculations - Fall'!$B$6,'Scores - Fall'!M3&gt;'Scores - Fall'!K3),1,0)</f>
        <v>0</v>
      </c>
      <c r="AD2">
        <f>IF(AND('Scores - Fall'!E3='Calculations - Fall'!$B$6,'Scores - Fall'!F3&lt;'Scores - Fall'!H3),1,0)+IF(AND('Scores - Fall'!G3='Calculations - Fall'!$B$6,'Scores - Fall'!H3&lt;'Scores - Fall'!F3),1,0)+IF(AND('Scores - Fall'!J3='Calculations - Fall'!$B$6,'Scores - Fall'!K3&lt;'Scores - Fall'!M3),1,0)+IF(AND('Scores - Fall'!L3='Calculations - Fall'!$B$6,'Scores - Fall'!M3&lt;'Scores - Fall'!K3),1,0)</f>
        <v>0</v>
      </c>
    </row>
    <row r="3" spans="1:30" x14ac:dyDescent="0.25">
      <c r="A3" s="1">
        <v>2</v>
      </c>
      <c r="B3" s="1" t="s">
        <v>31</v>
      </c>
      <c r="C3" s="1">
        <f>AA11</f>
        <v>3</v>
      </c>
      <c r="D3" s="1">
        <f>AB11</f>
        <v>2</v>
      </c>
      <c r="E3" s="1">
        <f t="shared" ref="E3:E6" si="0">IF((((C$2-C3)+(D3-D$2))/2)=0,"-",((C$2-C3)+(D3-D$2))/2)</f>
        <v>0.5</v>
      </c>
      <c r="F3" s="1">
        <f>SUMIF('Scores - Fall'!$E$3:$E$25,$B3,'Scores - Fall'!$F$3:$F$25)+SUMIF('Scores - Fall'!$G$3:$G$25,$B3,'Scores - Fall'!$H$3:$H$25)+SUMIF('Scores - Fall'!$J$3:$J$25,$B3,'Scores - Fall'!$K$3:$K$25)+SUMIF('Scores - Fall'!$L$3:$L$25,$B3,'Scores - Fall'!$M$3:$M$25)</f>
        <v>45</v>
      </c>
      <c r="G3" s="1">
        <f>R11-F3</f>
        <v>39</v>
      </c>
      <c r="H3" s="1" t="str">
        <f>IF((F3-G3)&gt;0,"+"&amp;(F3-G3),F3-G3)</f>
        <v>+6</v>
      </c>
      <c r="I3" s="12">
        <f>C3/(SUM(C3:D3))</f>
        <v>0.6</v>
      </c>
      <c r="K3">
        <f>IF(OR('Scores - Fall'!E4='Calculations - Fall'!$B$4,'Scores - Fall'!G4='Calculations - Fall'!$B$4),'Scores - Fall'!F4+'Scores - Fall'!H4,)</f>
        <v>0</v>
      </c>
      <c r="L3">
        <f>IF(OR('Scores - Fall'!J4='Calculations - Fall'!$B$4,'Scores - Fall'!L4='Calculations - Fall'!$B$4),'Scores - Fall'!K4+'Scores - Fall'!M4,)</f>
        <v>18</v>
      </c>
      <c r="M3">
        <f>IF(OR('Scores - Fall'!E4='Calculations - Fall'!$B$5,'Scores - Fall'!G4='Calculations - Fall'!$B$5),'Scores - Fall'!F4+'Scores - Fall'!H4,)</f>
        <v>0</v>
      </c>
      <c r="N3">
        <f>IF(OR('Scores - Fall'!J4='Calculations - Fall'!$B$5,'Scores - Fall'!L4='Calculations - Fall'!$B$5),'Scores - Fall'!K4+'Scores - Fall'!M4,)</f>
        <v>18</v>
      </c>
      <c r="O3">
        <f>IF(OR('Scores - Fall'!E4='Calculations - Fall'!$B$2,'Scores - Fall'!G4='Calculations - Fall'!$B$2),'Scores - Fall'!F4+'Scores - Fall'!H4,)</f>
        <v>39</v>
      </c>
      <c r="P3">
        <f>IF(OR('Scores - Fall'!J4='Calculations - Fall'!$B$2,'Scores - Fall'!L4='Calculations - Fall'!$B$2),'Scores - Fall'!K4+'Scores - Fall'!M4,)</f>
        <v>0</v>
      </c>
      <c r="Q3">
        <f>IF(OR('Scores - Fall'!E4='Calculations - Fall'!$B$3,'Scores - Fall'!G4='Calculations - Fall'!$B$3),'Scores - Fall'!F4+'Scores - Fall'!H4,)</f>
        <v>0</v>
      </c>
      <c r="R3">
        <f>IF(OR('Scores - Fall'!J4='Calculations - Fall'!$B$3,'Scores - Fall'!L4='Calculations - Fall'!$B$3),'Scores - Fall'!K4+'Scores - Fall'!M4,)</f>
        <v>0</v>
      </c>
      <c r="S3">
        <f>IF(OR('Scores - Fall'!E4='Calculations - Fall'!$B$6,'Scores - Fall'!G4='Calculations - Fall'!$B$6),'Scores - Fall'!F4+'Scores - Fall'!H4,)</f>
        <v>39</v>
      </c>
      <c r="T3">
        <f>IF(OR('Scores - Fall'!J4='Calculations - Fall'!$B$6,'Scores - Fall'!L4='Calculations - Fall'!$B$6),'Scores - Fall'!K4+'Scores - Fall'!M4,)</f>
        <v>0</v>
      </c>
      <c r="U3">
        <f>IF(AND('Scores - Fall'!E4='Calculations - Fall'!$B$4,'Scores - Fall'!F4&gt;'Scores - Fall'!H4),1,0)+IF(AND('Scores - Fall'!G4='Calculations - Fall'!$B$4,'Scores - Fall'!H4&gt;'Scores - Fall'!F4),1,0)+IF(AND('Scores - Fall'!J4='Calculations - Fall'!$B$4,'Scores - Fall'!K4&gt;'Scores - Fall'!M4),1,0)+IF(AND('Scores - Fall'!L4='Calculations - Fall'!$B$4,'Scores - Fall'!M4&gt;'Scores - Fall'!K4),1,0)</f>
        <v>0</v>
      </c>
      <c r="V3">
        <f>IF(AND('Scores - Fall'!E4='Calculations - Fall'!$B$4,'Scores - Fall'!F4&lt;'Scores - Fall'!H4),1,0)+IF(AND('Scores - Fall'!G4='Calculations - Fall'!$B$4,'Scores - Fall'!H4&lt;'Scores - Fall'!F4),1,0)+IF(AND('Scores - Fall'!J4='Calculations - Fall'!$B$4,'Scores - Fall'!K4&lt;'Scores - Fall'!M4),1,0)+IF(AND('Scores - Fall'!L4='Calculations - Fall'!$B$4,'Scores - Fall'!M4&lt;'Scores - Fall'!K4),1,0)</f>
        <v>1</v>
      </c>
      <c r="W3">
        <f>IF(AND('Scores - Fall'!E4='Calculations - Fall'!$B$5,'Scores - Fall'!F4&gt;'Scores - Fall'!H4),1,0)+IF(AND('Scores - Fall'!G4='Calculations - Fall'!$B$5,'Scores - Fall'!H4&gt;'Scores - Fall'!F4),1,0)+IF(AND('Scores - Fall'!J4='Calculations - Fall'!$B$5,'Scores - Fall'!K4&gt;'Scores - Fall'!M4),1,0)+IF(AND('Scores - Fall'!L4='Calculations - Fall'!$B$5,'Scores - Fall'!M4&gt;'Scores - Fall'!K4),1,0)</f>
        <v>1</v>
      </c>
      <c r="X3">
        <f>IF(AND('Scores - Fall'!E4='Calculations - Fall'!$B$5,'Scores - Fall'!F4&lt;'Scores - Fall'!H4),1,0)+IF(AND('Scores - Fall'!G4='Calculations - Fall'!$B$5,'Scores - Fall'!H4&lt;'Scores - Fall'!F4),1,0)+IF(AND('Scores - Fall'!J4='Calculations - Fall'!$B$5,'Scores - Fall'!K4&lt;'Scores - Fall'!M4),1,0)+IF(AND('Scores - Fall'!L4='Calculations - Fall'!$B$5,'Scores - Fall'!M4&lt;'Scores - Fall'!K4),1,0)</f>
        <v>0</v>
      </c>
      <c r="Y3">
        <f>IF(AND('Scores - Fall'!E4='Calculations - Fall'!$B$2,'Scores - Fall'!F4&gt;'Scores - Fall'!H4),1,0)+IF(AND('Scores - Fall'!G4='Calculations - Fall'!$B$2,'Scores - Fall'!H4&gt;'Scores - Fall'!F4),1,0)+IF(AND('Scores - Fall'!J4='Calculations - Fall'!$B$2,'Scores - Fall'!K4&gt;'Scores - Fall'!M4),1,0)+IF(AND('Scores - Fall'!L4='Calculations - Fall'!$B$2,'Scores - Fall'!M4&gt;'Scores - Fall'!K4),1,0)</f>
        <v>1</v>
      </c>
      <c r="Z3">
        <f>IF(AND('Scores - Fall'!E4='Calculations - Fall'!$B$2,'Scores - Fall'!F4&lt;'Scores - Fall'!H4),1,0)+IF(AND('Scores - Fall'!G4='Calculations - Fall'!$B$2,'Scores - Fall'!H4&lt;'Scores - Fall'!F4),1,0)+IF(AND('Scores - Fall'!J4='Calculations - Fall'!$B$2,'Scores - Fall'!K4&lt;'Scores - Fall'!M4),1,0)+IF(AND('Scores - Fall'!L4='Calculations - Fall'!$B$2,'Scores - Fall'!M4&lt;'Scores - Fall'!K4),1,0)</f>
        <v>0</v>
      </c>
      <c r="AA3">
        <f>IF(AND('Scores - Fall'!E4='Calculations - Fall'!$B$3,'Scores - Fall'!F4&gt;'Scores - Fall'!H4),1,0)+IF(AND('Scores - Fall'!G4='Calculations - Fall'!$B$3,'Scores - Fall'!H4&gt;'Scores - Fall'!F4),1,0)+IF(AND('Scores - Fall'!J4='Calculations - Fall'!$B$3,'Scores - Fall'!K4&gt;'Scores - Fall'!M4),1,0)+IF(AND('Scores - Fall'!L4='Calculations - Fall'!$B$3,'Scores - Fall'!M4&gt;'Scores - Fall'!K4),1,0)</f>
        <v>0</v>
      </c>
      <c r="AB3">
        <f>IF(AND('Scores - Fall'!E4='Calculations - Fall'!$B$3,'Scores - Fall'!F4&lt;'Scores - Fall'!H4),1,0)+IF(AND('Scores - Fall'!G4='Calculations - Fall'!$B$3,'Scores - Fall'!H4&lt;'Scores - Fall'!F4),1,0)+IF(AND('Scores - Fall'!J4='Calculations - Fall'!$B$3,'Scores - Fall'!K4&lt;'Scores - Fall'!M4),1,0)+IF(AND('Scores - Fall'!L4='Calculations - Fall'!$B$3,'Scores - Fall'!M4&lt;'Scores - Fall'!K4),1,0)</f>
        <v>0</v>
      </c>
      <c r="AC3">
        <f>IF(AND('Scores - Fall'!E4='Calculations - Fall'!$B$6,'Scores - Fall'!F4&gt;'Scores - Fall'!H4),1,0)+IF(AND('Scores - Fall'!G4='Calculations - Fall'!$B$6,'Scores - Fall'!H4&gt;'Scores - Fall'!F4),1,0)+IF(AND('Scores - Fall'!J4='Calculations - Fall'!$B$6,'Scores - Fall'!K4&gt;'Scores - Fall'!M4),1,0)+IF(AND('Scores - Fall'!L4='Calculations - Fall'!$B$6,'Scores - Fall'!M4&gt;'Scores - Fall'!K4),1,0)</f>
        <v>0</v>
      </c>
      <c r="AD3">
        <f>IF(AND('Scores - Fall'!E4='Calculations - Fall'!$B$6,'Scores - Fall'!F4&lt;'Scores - Fall'!H4),1,0)+IF(AND('Scores - Fall'!G4='Calculations - Fall'!$B$6,'Scores - Fall'!H4&lt;'Scores - Fall'!F4),1,0)+IF(AND('Scores - Fall'!J4='Calculations - Fall'!$B$6,'Scores - Fall'!K4&lt;'Scores - Fall'!M4),1,0)+IF(AND('Scores - Fall'!L4='Calculations - Fall'!$B$6,'Scores - Fall'!M4&lt;'Scores - Fall'!K4),1,0)</f>
        <v>1</v>
      </c>
    </row>
    <row r="4" spans="1:30" x14ac:dyDescent="0.25">
      <c r="A4" s="1">
        <v>3</v>
      </c>
      <c r="B4" s="1" t="s">
        <v>32</v>
      </c>
      <c r="C4" s="1">
        <f>U11</f>
        <v>2</v>
      </c>
      <c r="D4" s="1">
        <f>V11</f>
        <v>2</v>
      </c>
      <c r="E4" s="1">
        <f t="shared" si="0"/>
        <v>1</v>
      </c>
      <c r="F4" s="1">
        <f>SUMIF('Scores - Fall'!$E$3:$E$25,$B4,'Scores - Fall'!$F$3:$F$25)+SUMIF('Scores - Fall'!$G$3:$G$25,$B4,'Scores - Fall'!$H$3:$H$25)+SUMIF('Scores - Fall'!$J$3:$J$25,$B4,'Scores - Fall'!$K$3:$K$25)+SUMIF('Scores - Fall'!$L$3:$L$25,$B4,'Scores - Fall'!$M$3:$M$25)</f>
        <v>33</v>
      </c>
      <c r="G4" s="1">
        <f>L11-F4</f>
        <v>39</v>
      </c>
      <c r="H4" s="1">
        <f>IF((F4-G4)&gt;0,"+"&amp;(F4-G4),F4-G4)</f>
        <v>-6</v>
      </c>
      <c r="I4" s="12">
        <f>C4/(SUM(C4:D4))</f>
        <v>0.5</v>
      </c>
      <c r="K4">
        <f>IF(OR('Scores - Fall'!E5='Calculations - Fall'!$B$4,'Scores - Fall'!G5='Calculations - Fall'!$B$4),'Scores - Fall'!F5+'Scores - Fall'!H5,)</f>
        <v>0</v>
      </c>
      <c r="L4">
        <f>IF(OR('Scores - Fall'!J5='Calculations - Fall'!$B$4,'Scores - Fall'!L5='Calculations - Fall'!$B$4),'Scores - Fall'!K5+'Scores - Fall'!M5,)</f>
        <v>7</v>
      </c>
      <c r="M4">
        <f>IF(OR('Scores - Fall'!E5='Calculations - Fall'!$B$5,'Scores - Fall'!G5='Calculations - Fall'!$B$5),'Scores - Fall'!F5+'Scores - Fall'!H5,)</f>
        <v>33</v>
      </c>
      <c r="N4">
        <f>IF(OR('Scores - Fall'!J5='Calculations - Fall'!$B$5,'Scores - Fall'!L5='Calculations - Fall'!$B$5),'Scores - Fall'!K5+'Scores - Fall'!M5,)</f>
        <v>0</v>
      </c>
      <c r="O4">
        <f>IF(OR('Scores - Fall'!E5='Calculations - Fall'!$B$2,'Scores - Fall'!G5='Calculations - Fall'!$B$2),'Scores - Fall'!F5+'Scores - Fall'!H5,)</f>
        <v>0</v>
      </c>
      <c r="P4">
        <f>IF(OR('Scores - Fall'!J5='Calculations - Fall'!$B$2,'Scores - Fall'!L5='Calculations - Fall'!$B$2),'Scores - Fall'!K5+'Scores - Fall'!M5,)</f>
        <v>0</v>
      </c>
      <c r="Q4">
        <f>IF(OR('Scores - Fall'!E5='Calculations - Fall'!$B$3,'Scores - Fall'!G5='Calculations - Fall'!$B$3),'Scores - Fall'!F5+'Scores - Fall'!H5,)</f>
        <v>0</v>
      </c>
      <c r="R4">
        <f>IF(OR('Scores - Fall'!J5='Calculations - Fall'!$B$3,'Scores - Fall'!L5='Calculations - Fall'!$B$3),'Scores - Fall'!K5+'Scores - Fall'!M5,)</f>
        <v>7</v>
      </c>
      <c r="S4">
        <f>IF(OR('Scores - Fall'!E5='Calculations - Fall'!$B$6,'Scores - Fall'!G5='Calculations - Fall'!$B$6),'Scores - Fall'!F5+'Scores - Fall'!H5,)</f>
        <v>33</v>
      </c>
      <c r="T4">
        <f>IF(OR('Scores - Fall'!J5='Calculations - Fall'!$B$6,'Scores - Fall'!L5='Calculations - Fall'!$B$6),'Scores - Fall'!K5+'Scores - Fall'!M5,)</f>
        <v>0</v>
      </c>
      <c r="U4">
        <f>IF(AND('Scores - Fall'!E5='Calculations - Fall'!$B$4,'Scores - Fall'!F5&gt;'Scores - Fall'!H5),1,0)+IF(AND('Scores - Fall'!G5='Calculations - Fall'!$B$4,'Scores - Fall'!H5&gt;'Scores - Fall'!F5),1,0)+IF(AND('Scores - Fall'!J5='Calculations - Fall'!$B$4,'Scores - Fall'!K5&gt;'Scores - Fall'!M5),1,0)+IF(AND('Scores - Fall'!L5='Calculations - Fall'!$B$4,'Scores - Fall'!M5&gt;'Scores - Fall'!K5),1,0)</f>
        <v>1</v>
      </c>
      <c r="V4">
        <f>IF(AND('Scores - Fall'!E5='Calculations - Fall'!$B$4,'Scores - Fall'!F5&lt;'Scores - Fall'!H5),1,0)+IF(AND('Scores - Fall'!G5='Calculations - Fall'!$B$4,'Scores - Fall'!H5&lt;'Scores - Fall'!F5),1,0)+IF(AND('Scores - Fall'!J5='Calculations - Fall'!$B$4,'Scores - Fall'!K5&lt;'Scores - Fall'!M5),1,0)+IF(AND('Scores - Fall'!L5='Calculations - Fall'!$B$4,'Scores - Fall'!M5&lt;'Scores - Fall'!K5),1,0)</f>
        <v>0</v>
      </c>
      <c r="W4">
        <f>IF(AND('Scores - Fall'!E5='Calculations - Fall'!$B$5,'Scores - Fall'!F5&gt;'Scores - Fall'!H5),1,0)+IF(AND('Scores - Fall'!G5='Calculations - Fall'!$B$5,'Scores - Fall'!H5&gt;'Scores - Fall'!F5),1,0)+IF(AND('Scores - Fall'!J5='Calculations - Fall'!$B$5,'Scores - Fall'!K5&gt;'Scores - Fall'!M5),1,0)+IF(AND('Scores - Fall'!L5='Calculations - Fall'!$B$5,'Scores - Fall'!M5&gt;'Scores - Fall'!K5),1,0)</f>
        <v>1</v>
      </c>
      <c r="X4">
        <f>IF(AND('Scores - Fall'!E5='Calculations - Fall'!$B$5,'Scores - Fall'!F5&lt;'Scores - Fall'!H5),1,0)+IF(AND('Scores - Fall'!G5='Calculations - Fall'!$B$5,'Scores - Fall'!H5&lt;'Scores - Fall'!F5),1,0)+IF(AND('Scores - Fall'!J5='Calculations - Fall'!$B$5,'Scores - Fall'!K5&lt;'Scores - Fall'!M5),1,0)+IF(AND('Scores - Fall'!L5='Calculations - Fall'!$B$5,'Scores - Fall'!M5&lt;'Scores - Fall'!K5),1,0)</f>
        <v>0</v>
      </c>
      <c r="Y4">
        <f>IF(AND('Scores - Fall'!E5='Calculations - Fall'!$B$2,'Scores - Fall'!F5&gt;'Scores - Fall'!H5),1,0)+IF(AND('Scores - Fall'!G5='Calculations - Fall'!$B$2,'Scores - Fall'!H5&gt;'Scores - Fall'!F5),1,0)+IF(AND('Scores - Fall'!J5='Calculations - Fall'!$B$2,'Scores - Fall'!K5&gt;'Scores - Fall'!M5),1,0)+IF(AND('Scores - Fall'!L5='Calculations - Fall'!$B$2,'Scores - Fall'!M5&gt;'Scores - Fall'!K5),1,0)</f>
        <v>0</v>
      </c>
      <c r="Z4">
        <f>IF(AND('Scores - Fall'!E5='Calculations - Fall'!$B$2,'Scores - Fall'!F5&lt;'Scores - Fall'!H5),1,0)+IF(AND('Scores - Fall'!G5='Calculations - Fall'!$B$2,'Scores - Fall'!H5&lt;'Scores - Fall'!F5),1,0)+IF(AND('Scores - Fall'!J5='Calculations - Fall'!$B$2,'Scores - Fall'!K5&lt;'Scores - Fall'!M5),1,0)+IF(AND('Scores - Fall'!L5='Calculations - Fall'!$B$2,'Scores - Fall'!M5&lt;'Scores - Fall'!K5),1,0)</f>
        <v>0</v>
      </c>
      <c r="AA4">
        <f>IF(AND('Scores - Fall'!E5='Calculations - Fall'!$B$3,'Scores - Fall'!F5&gt;'Scores - Fall'!H5),1,0)+IF(AND('Scores - Fall'!G5='Calculations - Fall'!$B$3,'Scores - Fall'!H5&gt;'Scores - Fall'!F5),1,0)+IF(AND('Scores - Fall'!J5='Calculations - Fall'!$B$3,'Scores - Fall'!K5&gt;'Scores - Fall'!M5),1,0)+IF(AND('Scores - Fall'!L5='Calculations - Fall'!$B$3,'Scores - Fall'!M5&gt;'Scores - Fall'!K5),1,0)</f>
        <v>0</v>
      </c>
      <c r="AB4">
        <f>IF(AND('Scores - Fall'!E5='Calculations - Fall'!$B$3,'Scores - Fall'!F5&lt;'Scores - Fall'!H5),1,0)+IF(AND('Scores - Fall'!G5='Calculations - Fall'!$B$3,'Scores - Fall'!H5&lt;'Scores - Fall'!F5),1,0)+IF(AND('Scores - Fall'!J5='Calculations - Fall'!$B$3,'Scores - Fall'!K5&lt;'Scores - Fall'!M5),1,0)+IF(AND('Scores - Fall'!L5='Calculations - Fall'!$B$3,'Scores - Fall'!M5&lt;'Scores - Fall'!K5),1,0)</f>
        <v>1</v>
      </c>
      <c r="AC4">
        <f>IF(AND('Scores - Fall'!E5='Calculations - Fall'!$B$6,'Scores - Fall'!F5&gt;'Scores - Fall'!H5),1,0)+IF(AND('Scores - Fall'!G5='Calculations - Fall'!$B$6,'Scores - Fall'!H5&gt;'Scores - Fall'!F5),1,0)+IF(AND('Scores - Fall'!J5='Calculations - Fall'!$B$6,'Scores - Fall'!K5&gt;'Scores - Fall'!M5),1,0)+IF(AND('Scores - Fall'!L5='Calculations - Fall'!$B$6,'Scores - Fall'!M5&gt;'Scores - Fall'!K5),1,0)</f>
        <v>0</v>
      </c>
      <c r="AD4">
        <f>IF(AND('Scores - Fall'!E5='Calculations - Fall'!$B$6,'Scores - Fall'!F5&lt;'Scores - Fall'!H5),1,0)+IF(AND('Scores - Fall'!G5='Calculations - Fall'!$B$6,'Scores - Fall'!H5&lt;'Scores - Fall'!F5),1,0)+IF(AND('Scores - Fall'!J5='Calculations - Fall'!$B$6,'Scores - Fall'!K5&lt;'Scores - Fall'!M5),1,0)+IF(AND('Scores - Fall'!L5='Calculations - Fall'!$B$6,'Scores - Fall'!M5&lt;'Scores - Fall'!K5),1,0)</f>
        <v>1</v>
      </c>
    </row>
    <row r="5" spans="1:30" x14ac:dyDescent="0.25">
      <c r="A5" s="1">
        <v>4</v>
      </c>
      <c r="B5" s="1" t="s">
        <v>34</v>
      </c>
      <c r="C5" s="1">
        <f>W11</f>
        <v>2</v>
      </c>
      <c r="D5" s="1">
        <f>X11</f>
        <v>3</v>
      </c>
      <c r="E5" s="1">
        <f t="shared" si="0"/>
        <v>1.5</v>
      </c>
      <c r="F5" s="1">
        <f>SUMIF('Scores - Fall'!$E$3:$E$25,$B5,'Scores - Fall'!$F$3:$F$25)+SUMIF('Scores - Fall'!$G$3:$G$25,$B5,'Scores - Fall'!$H$3:$H$25)+SUMIF('Scores - Fall'!$J$3:$J$25,$B5,'Scores - Fall'!$K$3:$K$25)+SUMIF('Scores - Fall'!$L$3:$L$25,$B5,'Scores - Fall'!$M$3:$M$25)</f>
        <v>54</v>
      </c>
      <c r="G5" s="1">
        <f>N11-F5</f>
        <v>57</v>
      </c>
      <c r="H5" s="1">
        <f>IF((F5-G5)&gt;0,"+"&amp;(F5-G5),F5-G5)</f>
        <v>-3</v>
      </c>
      <c r="I5" s="12">
        <f>C5/(SUM(C5:D5))</f>
        <v>0.4</v>
      </c>
      <c r="K5">
        <f>IF(OR('Scores - Fall'!E6='Calculations - Fall'!$B$4,'Scores - Fall'!G6='Calculations - Fall'!$B$4),'Scores - Fall'!F6+'Scores - Fall'!H6,)</f>
        <v>23</v>
      </c>
      <c r="L5">
        <f>IF(OR('Scores - Fall'!J6='Calculations - Fall'!$B$4,'Scores - Fall'!L6='Calculations - Fall'!$B$4),'Scores - Fall'!K6+'Scores - Fall'!M6,)</f>
        <v>0</v>
      </c>
      <c r="M5">
        <f>IF(OR('Scores - Fall'!E6='Calculations - Fall'!$B$5,'Scores - Fall'!G6='Calculations - Fall'!$B$5),'Scores - Fall'!F6+'Scores - Fall'!H6,)</f>
        <v>0</v>
      </c>
      <c r="N5">
        <f>IF(OR('Scores - Fall'!J6='Calculations - Fall'!$B$5,'Scores - Fall'!L6='Calculations - Fall'!$B$5),'Scores - Fall'!K6+'Scores - Fall'!M6,)</f>
        <v>0</v>
      </c>
      <c r="O5">
        <f>IF(OR('Scores - Fall'!E6='Calculations - Fall'!$B$2,'Scores - Fall'!G6='Calculations - Fall'!$B$2),'Scores - Fall'!F6+'Scores - Fall'!H6,)</f>
        <v>23</v>
      </c>
      <c r="P5">
        <f>IF(OR('Scores - Fall'!J6='Calculations - Fall'!$B$2,'Scores - Fall'!L6='Calculations - Fall'!$B$2),'Scores - Fall'!K6+'Scores - Fall'!M6,)</f>
        <v>0</v>
      </c>
      <c r="Q5">
        <f>IF(OR('Scores - Fall'!E6='Calculations - Fall'!$B$3,'Scores - Fall'!G6='Calculations - Fall'!$B$3),'Scores - Fall'!F6+'Scores - Fall'!H6,)</f>
        <v>0</v>
      </c>
      <c r="R5">
        <f>IF(OR('Scores - Fall'!J6='Calculations - Fall'!$B$3,'Scores - Fall'!L6='Calculations - Fall'!$B$3),'Scores - Fall'!K6+'Scores - Fall'!M6,)</f>
        <v>7</v>
      </c>
      <c r="S5">
        <f>IF(OR('Scores - Fall'!E6='Calculations - Fall'!$B$6,'Scores - Fall'!G6='Calculations - Fall'!$B$6),'Scores - Fall'!F6+'Scores - Fall'!H6,)</f>
        <v>0</v>
      </c>
      <c r="T5">
        <f>IF(OR('Scores - Fall'!J6='Calculations - Fall'!$B$6,'Scores - Fall'!L6='Calculations - Fall'!$B$6),'Scores - Fall'!K6+'Scores - Fall'!M6,)</f>
        <v>7</v>
      </c>
      <c r="U5">
        <f>IF(AND('Scores - Fall'!E6='Calculations - Fall'!$B$4,'Scores - Fall'!F6&gt;'Scores - Fall'!H6),1,0)+IF(AND('Scores - Fall'!G6='Calculations - Fall'!$B$4,'Scores - Fall'!H6&gt;'Scores - Fall'!F6),1,0)+IF(AND('Scores - Fall'!J6='Calculations - Fall'!$B$4,'Scores - Fall'!K6&gt;'Scores - Fall'!M6),1,0)+IF(AND('Scores - Fall'!L6='Calculations - Fall'!$B$4,'Scores - Fall'!M6&gt;'Scores - Fall'!K6),1,0)</f>
        <v>0</v>
      </c>
      <c r="V5">
        <f>IF(AND('Scores - Fall'!E6='Calculations - Fall'!$B$4,'Scores - Fall'!F6&lt;'Scores - Fall'!H6),1,0)+IF(AND('Scores - Fall'!G6='Calculations - Fall'!$B$4,'Scores - Fall'!H6&lt;'Scores - Fall'!F6),1,0)+IF(AND('Scores - Fall'!J6='Calculations - Fall'!$B$4,'Scores - Fall'!K6&lt;'Scores - Fall'!M6),1,0)+IF(AND('Scores - Fall'!L6='Calculations - Fall'!$B$4,'Scores - Fall'!M6&lt;'Scores - Fall'!K6),1,0)</f>
        <v>1</v>
      </c>
      <c r="W5">
        <f>IF(AND('Scores - Fall'!E6='Calculations - Fall'!$B$5,'Scores - Fall'!F6&gt;'Scores - Fall'!H6),1,0)+IF(AND('Scores - Fall'!G6='Calculations - Fall'!$B$5,'Scores - Fall'!H6&gt;'Scores - Fall'!F6),1,0)+IF(AND('Scores - Fall'!J6='Calculations - Fall'!$B$5,'Scores - Fall'!K6&gt;'Scores - Fall'!M6),1,0)+IF(AND('Scores - Fall'!L6='Calculations - Fall'!$B$5,'Scores - Fall'!M6&gt;'Scores - Fall'!K6),1,0)</f>
        <v>0</v>
      </c>
      <c r="X5">
        <f>IF(AND('Scores - Fall'!E6='Calculations - Fall'!$B$5,'Scores - Fall'!F6&lt;'Scores - Fall'!H6),1,0)+IF(AND('Scores - Fall'!G6='Calculations - Fall'!$B$5,'Scores - Fall'!H6&lt;'Scores - Fall'!F6),1,0)+IF(AND('Scores - Fall'!J6='Calculations - Fall'!$B$5,'Scores - Fall'!K6&lt;'Scores - Fall'!M6),1,0)+IF(AND('Scores - Fall'!L6='Calculations - Fall'!$B$5,'Scores - Fall'!M6&lt;'Scores - Fall'!K6),1,0)</f>
        <v>0</v>
      </c>
      <c r="Y5">
        <f>IF(AND('Scores - Fall'!E6='Calculations - Fall'!$B$2,'Scores - Fall'!F6&gt;'Scores - Fall'!H6),1,0)+IF(AND('Scores - Fall'!G6='Calculations - Fall'!$B$2,'Scores - Fall'!H6&gt;'Scores - Fall'!F6),1,0)+IF(AND('Scores - Fall'!J6='Calculations - Fall'!$B$2,'Scores - Fall'!K6&gt;'Scores - Fall'!M6),1,0)+IF(AND('Scores - Fall'!L6='Calculations - Fall'!$B$2,'Scores - Fall'!M6&gt;'Scores - Fall'!K6),1,0)</f>
        <v>1</v>
      </c>
      <c r="Z5">
        <f>IF(AND('Scores - Fall'!E6='Calculations - Fall'!$B$2,'Scores - Fall'!F6&lt;'Scores - Fall'!H6),1,0)+IF(AND('Scores - Fall'!G6='Calculations - Fall'!$B$2,'Scores - Fall'!H6&lt;'Scores - Fall'!F6),1,0)+IF(AND('Scores - Fall'!J6='Calculations - Fall'!$B$2,'Scores - Fall'!K6&lt;'Scores - Fall'!M6),1,0)+IF(AND('Scores - Fall'!L6='Calculations - Fall'!$B$2,'Scores - Fall'!M6&lt;'Scores - Fall'!K6),1,0)</f>
        <v>0</v>
      </c>
      <c r="AA5">
        <f>IF(AND('Scores - Fall'!E6='Calculations - Fall'!$B$3,'Scores - Fall'!F6&gt;'Scores - Fall'!H6),1,0)+IF(AND('Scores - Fall'!G6='Calculations - Fall'!$B$3,'Scores - Fall'!H6&gt;'Scores - Fall'!F6),1,0)+IF(AND('Scores - Fall'!J6='Calculations - Fall'!$B$3,'Scores - Fall'!K6&gt;'Scores - Fall'!M6),1,0)+IF(AND('Scores - Fall'!L6='Calculations - Fall'!$B$3,'Scores - Fall'!M6&gt;'Scores - Fall'!K6),1,0)</f>
        <v>0</v>
      </c>
      <c r="AB5">
        <f>IF(AND('Scores - Fall'!E6='Calculations - Fall'!$B$3,'Scores - Fall'!F6&lt;'Scores - Fall'!H6),1,0)+IF(AND('Scores - Fall'!G6='Calculations - Fall'!$B$3,'Scores - Fall'!H6&lt;'Scores - Fall'!F6),1,0)+IF(AND('Scores - Fall'!J6='Calculations - Fall'!$B$3,'Scores - Fall'!K6&lt;'Scores - Fall'!M6),1,0)+IF(AND('Scores - Fall'!L6='Calculations - Fall'!$B$3,'Scores - Fall'!M6&lt;'Scores - Fall'!K6),1,0)</f>
        <v>1</v>
      </c>
      <c r="AC5">
        <f>IF(AND('Scores - Fall'!E6='Calculations - Fall'!$B$6,'Scores - Fall'!F6&gt;'Scores - Fall'!H6),1,0)+IF(AND('Scores - Fall'!G6='Calculations - Fall'!$B$6,'Scores - Fall'!H6&gt;'Scores - Fall'!F6),1,0)+IF(AND('Scores - Fall'!J6='Calculations - Fall'!$B$6,'Scores - Fall'!K6&gt;'Scores - Fall'!M6),1,0)+IF(AND('Scores - Fall'!L6='Calculations - Fall'!$B$6,'Scores - Fall'!M6&gt;'Scores - Fall'!K6),1,0)</f>
        <v>1</v>
      </c>
      <c r="AD5">
        <f>IF(AND('Scores - Fall'!E6='Calculations - Fall'!$B$6,'Scores - Fall'!F6&lt;'Scores - Fall'!H6),1,0)+IF(AND('Scores - Fall'!G6='Calculations - Fall'!$B$6,'Scores - Fall'!H6&lt;'Scores - Fall'!F6),1,0)+IF(AND('Scores - Fall'!J6='Calculations - Fall'!$B$6,'Scores - Fall'!K6&lt;'Scores - Fall'!M6),1,0)+IF(AND('Scores - Fall'!L6='Calculations - Fall'!$B$6,'Scores - Fall'!M6&lt;'Scores - Fall'!K6),1,0)</f>
        <v>0</v>
      </c>
    </row>
    <row r="6" spans="1:30" x14ac:dyDescent="0.25">
      <c r="A6" s="1">
        <v>5</v>
      </c>
      <c r="B6" s="1" t="s">
        <v>35</v>
      </c>
      <c r="C6" s="1">
        <f>AC11</f>
        <v>1</v>
      </c>
      <c r="D6" s="1">
        <f>AD11</f>
        <v>3</v>
      </c>
      <c r="E6" s="1">
        <f t="shared" si="0"/>
        <v>2</v>
      </c>
      <c r="F6" s="1">
        <f>SUMIF('Scores - Fall'!$E$3:$E$25,$B6,'Scores - Fall'!$F$3:$F$25)+SUMIF('Scores - Fall'!$G$3:$G$25,$B6,'Scores - Fall'!$H$3:$H$25)+SUMIF('Scores - Fall'!$J$3:$J$25,$B6,'Scores - Fall'!$K$3:$K$25)+SUMIF('Scores - Fall'!$L$3:$L$25,$B6,'Scores - Fall'!$M$3:$M$25)</f>
        <v>35</v>
      </c>
      <c r="G6" s="1">
        <f>T11-F6</f>
        <v>68</v>
      </c>
      <c r="H6" s="1">
        <f>IF((F6-G6)&gt;0,"+"&amp;(F6-G6),F6-G6)</f>
        <v>-33</v>
      </c>
      <c r="I6" s="12">
        <f>C6/(SUM(C6:D6))</f>
        <v>0.25</v>
      </c>
      <c r="K6">
        <f>IF(OR('Scores - Fall'!E7='Calculations - Fall'!$B$4,'Scores - Fall'!G7='Calculations - Fall'!$B$4),'Scores - Fall'!F7+'Scores - Fall'!H7,)</f>
        <v>0</v>
      </c>
      <c r="L6">
        <f>IF(OR('Scores - Fall'!J7='Calculations - Fall'!$B$4,'Scores - Fall'!L7='Calculations - Fall'!$B$4),'Scores - Fall'!K7+'Scores - Fall'!M7,)</f>
        <v>0</v>
      </c>
      <c r="M6">
        <f>IF(OR('Scores - Fall'!E7='Calculations - Fall'!$B$5,'Scores - Fall'!G7='Calculations - Fall'!$B$5),'Scores - Fall'!F7+'Scores - Fall'!H7,)</f>
        <v>21</v>
      </c>
      <c r="N6">
        <f>IF(OR('Scores - Fall'!J7='Calculations - Fall'!$B$5,'Scores - Fall'!L7='Calculations - Fall'!$B$5),'Scores - Fall'!K7+'Scores - Fall'!M7,)</f>
        <v>0</v>
      </c>
      <c r="O6">
        <f>IF(OR('Scores - Fall'!E7='Calculations - Fall'!$B$2,'Scores - Fall'!G7='Calculations - Fall'!$B$2),'Scores - Fall'!F7+'Scores - Fall'!H7,)</f>
        <v>0</v>
      </c>
      <c r="P6">
        <f>IF(OR('Scores - Fall'!J7='Calculations - Fall'!$B$2,'Scores - Fall'!L7='Calculations - Fall'!$B$2),'Scores - Fall'!K7+'Scores - Fall'!M7,)</f>
        <v>24</v>
      </c>
      <c r="Q6">
        <f>IF(OR('Scores - Fall'!E7='Calculations - Fall'!$B$3,'Scores - Fall'!G7='Calculations - Fall'!$B$3),'Scores - Fall'!F7+'Scores - Fall'!H7,)</f>
        <v>21</v>
      </c>
      <c r="R6">
        <f>IF(OR('Scores - Fall'!J7='Calculations - Fall'!$B$3,'Scores - Fall'!L7='Calculations - Fall'!$B$3),'Scores - Fall'!K7+'Scores - Fall'!M7,)</f>
        <v>0</v>
      </c>
      <c r="S6">
        <f>IF(OR('Scores - Fall'!E7='Calculations - Fall'!$B$6,'Scores - Fall'!G7='Calculations - Fall'!$B$6),'Scores - Fall'!F7+'Scores - Fall'!H7,)</f>
        <v>0</v>
      </c>
      <c r="T6">
        <f>IF(OR('Scores - Fall'!J7='Calculations - Fall'!$B$6,'Scores - Fall'!L7='Calculations - Fall'!$B$6),'Scores - Fall'!K7+'Scores - Fall'!M7,)</f>
        <v>24</v>
      </c>
      <c r="U6">
        <f>IF(AND('Scores - Fall'!E7='Calculations - Fall'!$B$4,'Scores - Fall'!F7&gt;'Scores - Fall'!H7),1,0)+IF(AND('Scores - Fall'!G7='Calculations - Fall'!$B$4,'Scores - Fall'!H7&gt;'Scores - Fall'!F7),1,0)+IF(AND('Scores - Fall'!J7='Calculations - Fall'!$B$4,'Scores - Fall'!K7&gt;'Scores - Fall'!M7),1,0)+IF(AND('Scores - Fall'!L7='Calculations - Fall'!$B$4,'Scores - Fall'!M7&gt;'Scores - Fall'!K7),1,0)</f>
        <v>0</v>
      </c>
      <c r="V6">
        <f>IF(AND('Scores - Fall'!E7='Calculations - Fall'!$B$4,'Scores - Fall'!F7&lt;'Scores - Fall'!H7),1,0)+IF(AND('Scores - Fall'!G7='Calculations - Fall'!$B$4,'Scores - Fall'!H7&lt;'Scores - Fall'!F7),1,0)+IF(AND('Scores - Fall'!J7='Calculations - Fall'!$B$4,'Scores - Fall'!K7&lt;'Scores - Fall'!M7),1,0)+IF(AND('Scores - Fall'!L7='Calculations - Fall'!$B$4,'Scores - Fall'!M7&lt;'Scores - Fall'!K7),1,0)</f>
        <v>0</v>
      </c>
      <c r="W6">
        <f>IF(AND('Scores - Fall'!E7='Calculations - Fall'!$B$5,'Scores - Fall'!F7&gt;'Scores - Fall'!H7),1,0)+IF(AND('Scores - Fall'!G7='Calculations - Fall'!$B$5,'Scores - Fall'!H7&gt;'Scores - Fall'!F7),1,0)+IF(AND('Scores - Fall'!J7='Calculations - Fall'!$B$5,'Scores - Fall'!K7&gt;'Scores - Fall'!M7),1,0)+IF(AND('Scores - Fall'!L7='Calculations - Fall'!$B$5,'Scores - Fall'!M7&gt;'Scores - Fall'!K7),1,0)</f>
        <v>0</v>
      </c>
      <c r="X6">
        <f>IF(AND('Scores - Fall'!E7='Calculations - Fall'!$B$5,'Scores - Fall'!F7&lt;'Scores - Fall'!H7),1,0)+IF(AND('Scores - Fall'!G7='Calculations - Fall'!$B$5,'Scores - Fall'!H7&lt;'Scores - Fall'!F7),1,0)+IF(AND('Scores - Fall'!J7='Calculations - Fall'!$B$5,'Scores - Fall'!K7&lt;'Scores - Fall'!M7),1,0)+IF(AND('Scores - Fall'!L7='Calculations - Fall'!$B$5,'Scores - Fall'!M7&lt;'Scores - Fall'!K7),1,0)</f>
        <v>1</v>
      </c>
      <c r="Y6">
        <f>IF(AND('Scores - Fall'!E7='Calculations - Fall'!$B$2,'Scores - Fall'!F7&gt;'Scores - Fall'!H7),1,0)+IF(AND('Scores - Fall'!G7='Calculations - Fall'!$B$2,'Scores - Fall'!H7&gt;'Scores - Fall'!F7),1,0)+IF(AND('Scores - Fall'!J7='Calculations - Fall'!$B$2,'Scores - Fall'!K7&gt;'Scores - Fall'!M7),1,0)+IF(AND('Scores - Fall'!L7='Calculations - Fall'!$B$2,'Scores - Fall'!M7&gt;'Scores - Fall'!K7),1,0)</f>
        <v>1</v>
      </c>
      <c r="Z6">
        <f>IF(AND('Scores - Fall'!E7='Calculations - Fall'!$B$2,'Scores - Fall'!F7&lt;'Scores - Fall'!H7),1,0)+IF(AND('Scores - Fall'!G7='Calculations - Fall'!$B$2,'Scores - Fall'!H7&lt;'Scores - Fall'!F7),1,0)+IF(AND('Scores - Fall'!J7='Calculations - Fall'!$B$2,'Scores - Fall'!K7&lt;'Scores - Fall'!M7),1,0)+IF(AND('Scores - Fall'!L7='Calculations - Fall'!$B$2,'Scores - Fall'!M7&lt;'Scores - Fall'!K7),1,0)</f>
        <v>0</v>
      </c>
      <c r="AA6">
        <f>IF(AND('Scores - Fall'!E7='Calculations - Fall'!$B$3,'Scores - Fall'!F7&gt;'Scores - Fall'!H7),1,0)+IF(AND('Scores - Fall'!G7='Calculations - Fall'!$B$3,'Scores - Fall'!H7&gt;'Scores - Fall'!F7),1,0)+IF(AND('Scores - Fall'!J7='Calculations - Fall'!$B$3,'Scores - Fall'!K7&gt;'Scores - Fall'!M7),1,0)+IF(AND('Scores - Fall'!L7='Calculations - Fall'!$B$3,'Scores - Fall'!M7&gt;'Scores - Fall'!K7),1,0)</f>
        <v>1</v>
      </c>
      <c r="AB6">
        <f>IF(AND('Scores - Fall'!E7='Calculations - Fall'!$B$3,'Scores - Fall'!F7&lt;'Scores - Fall'!H7),1,0)+IF(AND('Scores - Fall'!G7='Calculations - Fall'!$B$3,'Scores - Fall'!H7&lt;'Scores - Fall'!F7),1,0)+IF(AND('Scores - Fall'!J7='Calculations - Fall'!$B$3,'Scores - Fall'!K7&lt;'Scores - Fall'!M7),1,0)+IF(AND('Scores - Fall'!L7='Calculations - Fall'!$B$3,'Scores - Fall'!M7&lt;'Scores - Fall'!K7),1,0)</f>
        <v>0</v>
      </c>
      <c r="AC6">
        <f>IF(AND('Scores - Fall'!E7='Calculations - Fall'!$B$6,'Scores - Fall'!F7&gt;'Scores - Fall'!H7),1,0)+IF(AND('Scores - Fall'!G7='Calculations - Fall'!$B$6,'Scores - Fall'!H7&gt;'Scores - Fall'!F7),1,0)+IF(AND('Scores - Fall'!J7='Calculations - Fall'!$B$6,'Scores - Fall'!K7&gt;'Scores - Fall'!M7),1,0)+IF(AND('Scores - Fall'!L7='Calculations - Fall'!$B$6,'Scores - Fall'!M7&gt;'Scores - Fall'!K7),1,0)</f>
        <v>0</v>
      </c>
      <c r="AD6">
        <f>IF(AND('Scores - Fall'!E7='Calculations - Fall'!$B$6,'Scores - Fall'!F7&lt;'Scores - Fall'!H7),1,0)+IF(AND('Scores - Fall'!G7='Calculations - Fall'!$B$6,'Scores - Fall'!H7&lt;'Scores - Fall'!F7),1,0)+IF(AND('Scores - Fall'!J7='Calculations - Fall'!$B$6,'Scores - Fall'!K7&lt;'Scores - Fall'!M7),1,0)+IF(AND('Scores - Fall'!L7='Calculations - Fall'!$B$6,'Scores - Fall'!M7&lt;'Scores - Fall'!K7),1,0)</f>
        <v>1</v>
      </c>
    </row>
    <row r="7" spans="1:30" x14ac:dyDescent="0.25">
      <c r="K7">
        <f>IF(OR('Scores - Fall'!E8='Calculations - Fall'!$B$4,'Scores - Fall'!G8='Calculations - Fall'!$B$4),'Scores - Fall'!F8+'Scores - Fall'!H8,)</f>
        <v>0</v>
      </c>
      <c r="L7">
        <f>IF(OR('Scores - Fall'!J8='Calculations - Fall'!$B$4,'Scores - Fall'!L8='Calculations - Fall'!$B$4),'Scores - Fall'!K8+'Scores - Fall'!M8,)</f>
        <v>0</v>
      </c>
      <c r="M7">
        <f>IF(OR('Scores - Fall'!E8='Calculations - Fall'!$B$5,'Scores - Fall'!G8='Calculations - Fall'!$B$5),'Scores - Fall'!F8+'Scores - Fall'!H8,)</f>
        <v>15</v>
      </c>
      <c r="N7">
        <f>IF(OR('Scores - Fall'!J8='Calculations - Fall'!$B$5,'Scores - Fall'!L8='Calculations - Fall'!$B$5),'Scores - Fall'!K8+'Scores - Fall'!M8,)</f>
        <v>0</v>
      </c>
      <c r="O7">
        <f>IF(OR('Scores - Fall'!E8='Calculations - Fall'!$B$2,'Scores - Fall'!G8='Calculations - Fall'!$B$2),'Scores - Fall'!F8+'Scores - Fall'!H8,)</f>
        <v>0</v>
      </c>
      <c r="P7">
        <f>IF(OR('Scores - Fall'!J8='Calculations - Fall'!$B$2,'Scores - Fall'!L8='Calculations - Fall'!$B$2),'Scores - Fall'!K8+'Scores - Fall'!M8,)</f>
        <v>0</v>
      </c>
      <c r="Q7">
        <f>IF(OR('Scores - Fall'!E8='Calculations - Fall'!$B$3,'Scores - Fall'!G8='Calculations - Fall'!$B$3),'Scores - Fall'!F8+'Scores - Fall'!H8,)</f>
        <v>15</v>
      </c>
      <c r="R7">
        <f>IF(OR('Scores - Fall'!J8='Calculations - Fall'!$B$3,'Scores - Fall'!L8='Calculations - Fall'!$B$3),'Scores - Fall'!K8+'Scores - Fall'!M8,)</f>
        <v>0</v>
      </c>
      <c r="S7">
        <f>IF(OR('Scores - Fall'!E8='Calculations - Fall'!$B$6,'Scores - Fall'!G8='Calculations - Fall'!$B$6),'Scores - Fall'!F8+'Scores - Fall'!H8,)</f>
        <v>0</v>
      </c>
      <c r="T7">
        <f>IF(OR('Scores - Fall'!J8='Calculations - Fall'!$B$6,'Scores - Fall'!L8='Calculations - Fall'!$B$6),'Scores - Fall'!K8+'Scores - Fall'!M8,)</f>
        <v>0</v>
      </c>
      <c r="U7">
        <f>IF(AND('Scores - Fall'!E8='Calculations - Fall'!$B$4,'Scores - Fall'!F8&gt;'Scores - Fall'!H8),1,0)+IF(AND('Scores - Fall'!G8='Calculations - Fall'!$B$4,'Scores - Fall'!H8&gt;'Scores - Fall'!F8),1,0)+IF(AND('Scores - Fall'!J8='Calculations - Fall'!$B$4,'Scores - Fall'!K8&gt;'Scores - Fall'!M8),1,0)+IF(AND('Scores - Fall'!L8='Calculations - Fall'!$B$4,'Scores - Fall'!M8&gt;'Scores - Fall'!K8),1,0)</f>
        <v>0</v>
      </c>
      <c r="V7">
        <f>IF(AND('Scores - Fall'!E8='Calculations - Fall'!$B$4,'Scores - Fall'!F8&lt;'Scores - Fall'!H8),1,0)+IF(AND('Scores - Fall'!G8='Calculations - Fall'!$B$4,'Scores - Fall'!H8&lt;'Scores - Fall'!F8),1,0)+IF(AND('Scores - Fall'!J8='Calculations - Fall'!$B$4,'Scores - Fall'!K8&lt;'Scores - Fall'!M8),1,0)+IF(AND('Scores - Fall'!L8='Calculations - Fall'!$B$4,'Scores - Fall'!M8&lt;'Scores - Fall'!K8),1,0)</f>
        <v>0</v>
      </c>
      <c r="W7">
        <f>IF(AND('Scores - Fall'!E8='Calculations - Fall'!$B$5,'Scores - Fall'!F8&gt;'Scores - Fall'!H8),1,0)+IF(AND('Scores - Fall'!G8='Calculations - Fall'!$B$5,'Scores - Fall'!H8&gt;'Scores - Fall'!F8),1,0)+IF(AND('Scores - Fall'!J8='Calculations - Fall'!$B$5,'Scores - Fall'!K8&gt;'Scores - Fall'!M8),1,0)+IF(AND('Scores - Fall'!L8='Calculations - Fall'!$B$5,'Scores - Fall'!M8&gt;'Scores - Fall'!K8),1,0)</f>
        <v>0</v>
      </c>
      <c r="X7">
        <f>IF(AND('Scores - Fall'!E8='Calculations - Fall'!$B$5,'Scores - Fall'!F8&lt;'Scores - Fall'!H8),1,0)+IF(AND('Scores - Fall'!G8='Calculations - Fall'!$B$5,'Scores - Fall'!H8&lt;'Scores - Fall'!F8),1,0)+IF(AND('Scores - Fall'!J8='Calculations - Fall'!$B$5,'Scores - Fall'!K8&lt;'Scores - Fall'!M8),1,0)+IF(AND('Scores - Fall'!L8='Calculations - Fall'!$B$5,'Scores - Fall'!M8&lt;'Scores - Fall'!K8),1,0)</f>
        <v>1</v>
      </c>
      <c r="Y7">
        <f>IF(AND('Scores - Fall'!E8='Calculations - Fall'!$B$2,'Scores - Fall'!F8&gt;'Scores - Fall'!H8),1,0)+IF(AND('Scores - Fall'!G8='Calculations - Fall'!$B$2,'Scores - Fall'!H8&gt;'Scores - Fall'!F8),1,0)+IF(AND('Scores - Fall'!J8='Calculations - Fall'!$B$2,'Scores - Fall'!K8&gt;'Scores - Fall'!M8),1,0)+IF(AND('Scores - Fall'!L8='Calculations - Fall'!$B$2,'Scores - Fall'!M8&gt;'Scores - Fall'!K8),1,0)</f>
        <v>0</v>
      </c>
      <c r="Z7">
        <f>IF(AND('Scores - Fall'!E8='Calculations - Fall'!$B$2,'Scores - Fall'!F8&lt;'Scores - Fall'!H8),1,0)+IF(AND('Scores - Fall'!G8='Calculations - Fall'!$B$2,'Scores - Fall'!H8&lt;'Scores - Fall'!F8),1,0)+IF(AND('Scores - Fall'!J8='Calculations - Fall'!$B$2,'Scores - Fall'!K8&lt;'Scores - Fall'!M8),1,0)+IF(AND('Scores - Fall'!L8='Calculations - Fall'!$B$2,'Scores - Fall'!M8&lt;'Scores - Fall'!K8),1,0)</f>
        <v>0</v>
      </c>
      <c r="AA7">
        <f>IF(AND('Scores - Fall'!E8='Calculations - Fall'!$B$3,'Scores - Fall'!F8&gt;'Scores - Fall'!H8),1,0)+IF(AND('Scores - Fall'!G8='Calculations - Fall'!$B$3,'Scores - Fall'!H8&gt;'Scores - Fall'!F8),1,0)+IF(AND('Scores - Fall'!J8='Calculations - Fall'!$B$3,'Scores - Fall'!K8&gt;'Scores - Fall'!M8),1,0)+IF(AND('Scores - Fall'!L8='Calculations - Fall'!$B$3,'Scores - Fall'!M8&gt;'Scores - Fall'!K8),1,0)</f>
        <v>1</v>
      </c>
      <c r="AB7">
        <f>IF(AND('Scores - Fall'!E8='Calculations - Fall'!$B$3,'Scores - Fall'!F8&lt;'Scores - Fall'!H8),1,0)+IF(AND('Scores - Fall'!G8='Calculations - Fall'!$B$3,'Scores - Fall'!H8&lt;'Scores - Fall'!F8),1,0)+IF(AND('Scores - Fall'!J8='Calculations - Fall'!$B$3,'Scores - Fall'!K8&lt;'Scores - Fall'!M8),1,0)+IF(AND('Scores - Fall'!L8='Calculations - Fall'!$B$3,'Scores - Fall'!M8&lt;'Scores - Fall'!K8),1,0)</f>
        <v>0</v>
      </c>
      <c r="AC7">
        <f>IF(AND('Scores - Fall'!E8='Calculations - Fall'!$B$6,'Scores - Fall'!F8&gt;'Scores - Fall'!H8),1,0)+IF(AND('Scores - Fall'!G8='Calculations - Fall'!$B$6,'Scores - Fall'!H8&gt;'Scores - Fall'!F8),1,0)+IF(AND('Scores - Fall'!J8='Calculations - Fall'!$B$6,'Scores - Fall'!K8&gt;'Scores - Fall'!M8),1,0)+IF(AND('Scores - Fall'!L8='Calculations - Fall'!$B$6,'Scores - Fall'!M8&gt;'Scores - Fall'!K8),1,0)</f>
        <v>0</v>
      </c>
      <c r="AD7">
        <f>IF(AND('Scores - Fall'!E8='Calculations - Fall'!$B$6,'Scores - Fall'!F8&lt;'Scores - Fall'!H8),1,0)+IF(AND('Scores - Fall'!G8='Calculations - Fall'!$B$6,'Scores - Fall'!H8&lt;'Scores - Fall'!F8),1,0)+IF(AND('Scores - Fall'!J8='Calculations - Fall'!$B$6,'Scores - Fall'!K8&lt;'Scores - Fall'!M8),1,0)+IF(AND('Scores - Fall'!L8='Calculations - Fall'!$B$6,'Scores - Fall'!M8&lt;'Scores - Fall'!K8),1,0)</f>
        <v>0</v>
      </c>
    </row>
    <row r="8" spans="1:30" x14ac:dyDescent="0.25">
      <c r="K8">
        <f>IF(OR('Scores - Fall'!E9='Calculations - Fall'!$B$4,'Scores - Fall'!G9='Calculations - Fall'!$B$4),'Scores - Fall'!F9+'Scores - Fall'!H9,)</f>
        <v>0</v>
      </c>
      <c r="L8">
        <f>IF(OR('Scores - Fall'!J9='Calculations - Fall'!$B$4,'Scores - Fall'!L9='Calculations - Fall'!$B$4),'Scores - Fall'!K9+'Scores - Fall'!M9,)</f>
        <v>0</v>
      </c>
      <c r="M8">
        <f>IF(OR('Scores - Fall'!E9='Calculations - Fall'!$B$5,'Scores - Fall'!G9='Calculations - Fall'!$B$5),'Scores - Fall'!F9+'Scores - Fall'!H9,)</f>
        <v>0</v>
      </c>
      <c r="N8">
        <f>IF(OR('Scores - Fall'!J9='Calculations - Fall'!$B$5,'Scores - Fall'!L9='Calculations - Fall'!$B$5),'Scores - Fall'!K9+'Scores - Fall'!M9,)</f>
        <v>0</v>
      </c>
      <c r="O8">
        <f>IF(OR('Scores - Fall'!E9='Calculations - Fall'!$B$2,'Scores - Fall'!G9='Calculations - Fall'!$B$2),'Scores - Fall'!F9+'Scores - Fall'!H9,)</f>
        <v>0</v>
      </c>
      <c r="P8">
        <f>IF(OR('Scores - Fall'!J9='Calculations - Fall'!$B$2,'Scores - Fall'!L9='Calculations - Fall'!$B$2),'Scores - Fall'!K9+'Scores - Fall'!M9,)</f>
        <v>0</v>
      </c>
      <c r="Q8">
        <f>IF(OR('Scores - Fall'!E9='Calculations - Fall'!$B$3,'Scores - Fall'!G9='Calculations - Fall'!$B$3),'Scores - Fall'!F9+'Scores - Fall'!H9,)</f>
        <v>0</v>
      </c>
      <c r="R8">
        <f>IF(OR('Scores - Fall'!J9='Calculations - Fall'!$B$3,'Scores - Fall'!L9='Calculations - Fall'!$B$3),'Scores - Fall'!K9+'Scores - Fall'!M9,)</f>
        <v>0</v>
      </c>
      <c r="S8">
        <f>IF(OR('Scores - Fall'!E9='Calculations - Fall'!$B$6,'Scores - Fall'!G9='Calculations - Fall'!$B$6),'Scores - Fall'!F9+'Scores - Fall'!H9,)</f>
        <v>0</v>
      </c>
      <c r="T8">
        <f>IF(OR('Scores - Fall'!J9='Calculations - Fall'!$B$6,'Scores - Fall'!L9='Calculations - Fall'!$B$6),'Scores - Fall'!K9+'Scores - Fall'!M9,)</f>
        <v>0</v>
      </c>
      <c r="U8">
        <f>IF(AND('Scores - Fall'!E9='Calculations - Fall'!$B$4,'Scores - Fall'!F9&gt;'Scores - Fall'!H9),1,0)+IF(AND('Scores - Fall'!G9='Calculations - Fall'!$B$4,'Scores - Fall'!H9&gt;'Scores - Fall'!F9),1,0)+IF(AND('Scores - Fall'!J9='Calculations - Fall'!$B$4,'Scores - Fall'!K9&gt;'Scores - Fall'!M9),1,0)+IF(AND('Scores - Fall'!L9='Calculations - Fall'!$B$4,'Scores - Fall'!M9&gt;'Scores - Fall'!K9),1,0)</f>
        <v>0</v>
      </c>
      <c r="V8">
        <f>IF(AND('Scores - Fall'!E9='Calculations - Fall'!$B$4,'Scores - Fall'!F9&lt;'Scores - Fall'!H9),1,0)+IF(AND('Scores - Fall'!G9='Calculations - Fall'!$B$4,'Scores - Fall'!H9&lt;'Scores - Fall'!F9),1,0)+IF(AND('Scores - Fall'!J9='Calculations - Fall'!$B$4,'Scores - Fall'!K9&lt;'Scores - Fall'!M9),1,0)+IF(AND('Scores - Fall'!L9='Calculations - Fall'!$B$4,'Scores - Fall'!M9&lt;'Scores - Fall'!K9),1,0)</f>
        <v>0</v>
      </c>
      <c r="W8">
        <f>IF(AND('Scores - Fall'!E9='Calculations - Fall'!$B$5,'Scores - Fall'!F9&gt;'Scores - Fall'!H9),1,0)+IF(AND('Scores - Fall'!G9='Calculations - Fall'!$B$5,'Scores - Fall'!H9&gt;'Scores - Fall'!F9),1,0)+IF(AND('Scores - Fall'!J9='Calculations - Fall'!$B$5,'Scores - Fall'!K9&gt;'Scores - Fall'!M9),1,0)+IF(AND('Scores - Fall'!L9='Calculations - Fall'!$B$5,'Scores - Fall'!M9&gt;'Scores - Fall'!K9),1,0)</f>
        <v>0</v>
      </c>
      <c r="X8">
        <f>IF(AND('Scores - Fall'!E9='Calculations - Fall'!$B$5,'Scores - Fall'!F9&lt;'Scores - Fall'!H9),1,0)+IF(AND('Scores - Fall'!G9='Calculations - Fall'!$B$5,'Scores - Fall'!H9&lt;'Scores - Fall'!F9),1,0)+IF(AND('Scores - Fall'!J9='Calculations - Fall'!$B$5,'Scores - Fall'!K9&lt;'Scores - Fall'!M9),1,0)+IF(AND('Scores - Fall'!L9='Calculations - Fall'!$B$5,'Scores - Fall'!M9&lt;'Scores - Fall'!K9),1,0)</f>
        <v>0</v>
      </c>
      <c r="Y8">
        <f>IF(AND('Scores - Fall'!E9='Calculations - Fall'!$B$2,'Scores - Fall'!F9&gt;'Scores - Fall'!H9),1,0)+IF(AND('Scores - Fall'!G9='Calculations - Fall'!$B$2,'Scores - Fall'!H9&gt;'Scores - Fall'!F9),1,0)+IF(AND('Scores - Fall'!J9='Calculations - Fall'!$B$2,'Scores - Fall'!K9&gt;'Scores - Fall'!M9),1,0)+IF(AND('Scores - Fall'!L9='Calculations - Fall'!$B$2,'Scores - Fall'!M9&gt;'Scores - Fall'!K9),1,0)</f>
        <v>0</v>
      </c>
      <c r="Z8">
        <f>IF(AND('Scores - Fall'!E9='Calculations - Fall'!$B$2,'Scores - Fall'!F9&lt;'Scores - Fall'!H9),1,0)+IF(AND('Scores - Fall'!G9='Calculations - Fall'!$B$2,'Scores - Fall'!H9&lt;'Scores - Fall'!F9),1,0)+IF(AND('Scores - Fall'!J9='Calculations - Fall'!$B$2,'Scores - Fall'!K9&lt;'Scores - Fall'!M9),1,0)+IF(AND('Scores - Fall'!L9='Calculations - Fall'!$B$2,'Scores - Fall'!M9&lt;'Scores - Fall'!K9),1,0)</f>
        <v>0</v>
      </c>
      <c r="AA8">
        <f>IF(AND('Scores - Fall'!E9='Calculations - Fall'!$B$3,'Scores - Fall'!F9&gt;'Scores - Fall'!H9),1,0)+IF(AND('Scores - Fall'!G9='Calculations - Fall'!$B$3,'Scores - Fall'!H9&gt;'Scores - Fall'!F9),1,0)+IF(AND('Scores - Fall'!J9='Calculations - Fall'!$B$3,'Scores - Fall'!K9&gt;'Scores - Fall'!M9),1,0)+IF(AND('Scores - Fall'!L9='Calculations - Fall'!$B$3,'Scores - Fall'!M9&gt;'Scores - Fall'!K9),1,0)</f>
        <v>0</v>
      </c>
      <c r="AB8">
        <f>IF(AND('Scores - Fall'!E9='Calculations - Fall'!$B$3,'Scores - Fall'!F9&lt;'Scores - Fall'!H9),1,0)+IF(AND('Scores - Fall'!G9='Calculations - Fall'!$B$3,'Scores - Fall'!H9&lt;'Scores - Fall'!F9),1,0)+IF(AND('Scores - Fall'!J9='Calculations - Fall'!$B$3,'Scores - Fall'!K9&lt;'Scores - Fall'!M9),1,0)+IF(AND('Scores - Fall'!L9='Calculations - Fall'!$B$3,'Scores - Fall'!M9&lt;'Scores - Fall'!K9),1,0)</f>
        <v>0</v>
      </c>
      <c r="AC8">
        <f>IF(AND('Scores - Fall'!E9='Calculations - Fall'!$B$6,'Scores - Fall'!F9&gt;'Scores - Fall'!H9),1,0)+IF(AND('Scores - Fall'!G9='Calculations - Fall'!$B$6,'Scores - Fall'!H9&gt;'Scores - Fall'!F9),1,0)+IF(AND('Scores - Fall'!J9='Calculations - Fall'!$B$6,'Scores - Fall'!K9&gt;'Scores - Fall'!M9),1,0)+IF(AND('Scores - Fall'!L9='Calculations - Fall'!$B$6,'Scores - Fall'!M9&gt;'Scores - Fall'!K9),1,0)</f>
        <v>0</v>
      </c>
      <c r="AD8">
        <f>IF(AND('Scores - Fall'!E9='Calculations - Fall'!$B$6,'Scores - Fall'!F9&lt;'Scores - Fall'!H9),1,0)+IF(AND('Scores - Fall'!G9='Calculations - Fall'!$B$6,'Scores - Fall'!H9&lt;'Scores - Fall'!F9),1,0)+IF(AND('Scores - Fall'!J9='Calculations - Fall'!$B$6,'Scores - Fall'!K9&lt;'Scores - Fall'!M9),1,0)+IF(AND('Scores - Fall'!L9='Calculations - Fall'!$B$6,'Scores - Fall'!M9&lt;'Scores - Fall'!K9),1,0)</f>
        <v>0</v>
      </c>
    </row>
    <row r="9" spans="1:30" x14ac:dyDescent="0.25">
      <c r="K9">
        <f>IF(OR('Scores - Fall'!E10='Calculations - Fall'!$B$4,'Scores - Fall'!G10='Calculations - Fall'!$B$4),'Scores - Fall'!F10+'Scores - Fall'!H10,)</f>
        <v>0</v>
      </c>
      <c r="L9">
        <f>IF(OR('Scores - Fall'!J10='Calculations - Fall'!$B$4,'Scores - Fall'!L10='Calculations - Fall'!$B$4),'Scores - Fall'!K10+'Scores - Fall'!M10,)</f>
        <v>0</v>
      </c>
      <c r="M9">
        <f>IF(OR('Scores - Fall'!E10='Calculations - Fall'!$B$5,'Scores - Fall'!G10='Calculations - Fall'!$B$5),'Scores - Fall'!F10+'Scores - Fall'!H10,)</f>
        <v>0</v>
      </c>
      <c r="N9">
        <f>IF(OR('Scores - Fall'!J10='Calculations - Fall'!$B$5,'Scores - Fall'!L10='Calculations - Fall'!$B$5),'Scores - Fall'!K10+'Scores - Fall'!M10,)</f>
        <v>0</v>
      </c>
      <c r="O9">
        <f>IF(OR('Scores - Fall'!E10='Calculations - Fall'!$B$2,'Scores - Fall'!G10='Calculations - Fall'!$B$2),'Scores - Fall'!F10+'Scores - Fall'!H10,)</f>
        <v>0</v>
      </c>
      <c r="P9">
        <f>IF(OR('Scores - Fall'!J10='Calculations - Fall'!$B$2,'Scores - Fall'!L10='Calculations - Fall'!$B$2),'Scores - Fall'!K10+'Scores - Fall'!M10,)</f>
        <v>0</v>
      </c>
      <c r="Q9">
        <f>IF(OR('Scores - Fall'!E10='Calculations - Fall'!$B$3,'Scores - Fall'!G10='Calculations - Fall'!$B$3),'Scores - Fall'!F10+'Scores - Fall'!H10,)</f>
        <v>0</v>
      </c>
      <c r="R9">
        <f>IF(OR('Scores - Fall'!J10='Calculations - Fall'!$B$3,'Scores - Fall'!L10='Calculations - Fall'!$B$3),'Scores - Fall'!K10+'Scores - Fall'!M10,)</f>
        <v>0</v>
      </c>
      <c r="S9">
        <f>IF(OR('Scores - Fall'!E10='Calculations - Fall'!$B$6,'Scores - Fall'!G10='Calculations - Fall'!$B$6),'Scores - Fall'!F10+'Scores - Fall'!H10,)</f>
        <v>0</v>
      </c>
      <c r="T9">
        <f>IF(OR('Scores - Fall'!J10='Calculations - Fall'!$B$6,'Scores - Fall'!L10='Calculations - Fall'!$B$6),'Scores - Fall'!K10+'Scores - Fall'!M10,)</f>
        <v>0</v>
      </c>
      <c r="U9">
        <f>IF(AND('Scores - Fall'!E10='Calculations - Fall'!$B$4,'Scores - Fall'!F10&gt;'Scores - Fall'!H10),1,0)+IF(AND('Scores - Fall'!G10='Calculations - Fall'!$B$4,'Scores - Fall'!H10&gt;'Scores - Fall'!F10),1,0)+IF(AND('Scores - Fall'!J10='Calculations - Fall'!$B$4,'Scores - Fall'!K10&gt;'Scores - Fall'!M10),1,0)+IF(AND('Scores - Fall'!L10='Calculations - Fall'!$B$4,'Scores - Fall'!M10&gt;'Scores - Fall'!K10),1,0)</f>
        <v>0</v>
      </c>
      <c r="V9">
        <f>IF(AND('Scores - Fall'!E10='Calculations - Fall'!$B$4,'Scores - Fall'!F10&lt;'Scores - Fall'!H10),1,0)+IF(AND('Scores - Fall'!G10='Calculations - Fall'!$B$4,'Scores - Fall'!H10&lt;'Scores - Fall'!F10),1,0)+IF(AND('Scores - Fall'!J10='Calculations - Fall'!$B$4,'Scores - Fall'!K10&lt;'Scores - Fall'!M10),1,0)+IF(AND('Scores - Fall'!L10='Calculations - Fall'!$B$4,'Scores - Fall'!M10&lt;'Scores - Fall'!K10),1,0)</f>
        <v>0</v>
      </c>
      <c r="W9">
        <f>IF(AND('Scores - Fall'!E10='Calculations - Fall'!$B$5,'Scores - Fall'!F10&gt;'Scores - Fall'!H10),1,0)+IF(AND('Scores - Fall'!G10='Calculations - Fall'!$B$5,'Scores - Fall'!H10&gt;'Scores - Fall'!F10),1,0)+IF(AND('Scores - Fall'!J10='Calculations - Fall'!$B$5,'Scores - Fall'!K10&gt;'Scores - Fall'!M10),1,0)+IF(AND('Scores - Fall'!L10='Calculations - Fall'!$B$5,'Scores - Fall'!M10&gt;'Scores - Fall'!K10),1,0)</f>
        <v>0</v>
      </c>
      <c r="X9">
        <f>IF(AND('Scores - Fall'!E10='Calculations - Fall'!$B$5,'Scores - Fall'!F10&lt;'Scores - Fall'!H10),1,0)+IF(AND('Scores - Fall'!G10='Calculations - Fall'!$B$5,'Scores - Fall'!H10&lt;'Scores - Fall'!F10),1,0)+IF(AND('Scores - Fall'!J10='Calculations - Fall'!$B$5,'Scores - Fall'!K10&lt;'Scores - Fall'!M10),1,0)+IF(AND('Scores - Fall'!L10='Calculations - Fall'!$B$5,'Scores - Fall'!M10&lt;'Scores - Fall'!K10),1,0)</f>
        <v>0</v>
      </c>
      <c r="Y9">
        <f>IF(AND('Scores - Fall'!E10='Calculations - Fall'!$B$2,'Scores - Fall'!F10&gt;'Scores - Fall'!H10),1,0)+IF(AND('Scores - Fall'!G10='Calculations - Fall'!$B$2,'Scores - Fall'!H10&gt;'Scores - Fall'!F10),1,0)+IF(AND('Scores - Fall'!J10='Calculations - Fall'!$B$2,'Scores - Fall'!K10&gt;'Scores - Fall'!M10),1,0)+IF(AND('Scores - Fall'!L10='Calculations - Fall'!$B$2,'Scores - Fall'!M10&gt;'Scores - Fall'!K10),1,0)</f>
        <v>0</v>
      </c>
      <c r="Z9">
        <f>IF(AND('Scores - Fall'!E10='Calculations - Fall'!$B$2,'Scores - Fall'!F10&lt;'Scores - Fall'!H10),1,0)+IF(AND('Scores - Fall'!G10='Calculations - Fall'!$B$2,'Scores - Fall'!H10&lt;'Scores - Fall'!F10),1,0)+IF(AND('Scores - Fall'!J10='Calculations - Fall'!$B$2,'Scores - Fall'!K10&lt;'Scores - Fall'!M10),1,0)+IF(AND('Scores - Fall'!L10='Calculations - Fall'!$B$2,'Scores - Fall'!M10&lt;'Scores - Fall'!K10),1,0)</f>
        <v>0</v>
      </c>
      <c r="AA9">
        <f>IF(AND('Scores - Fall'!E10='Calculations - Fall'!$B$3,'Scores - Fall'!F10&gt;'Scores - Fall'!H10),1,0)+IF(AND('Scores - Fall'!G10='Calculations - Fall'!$B$3,'Scores - Fall'!H10&gt;'Scores - Fall'!F10),1,0)+IF(AND('Scores - Fall'!J10='Calculations - Fall'!$B$3,'Scores - Fall'!K10&gt;'Scores - Fall'!M10),1,0)+IF(AND('Scores - Fall'!L10='Calculations - Fall'!$B$3,'Scores - Fall'!M10&gt;'Scores - Fall'!K10),1,0)</f>
        <v>0</v>
      </c>
      <c r="AB9">
        <f>IF(AND('Scores - Fall'!E10='Calculations - Fall'!$B$3,'Scores - Fall'!F10&lt;'Scores - Fall'!H10),1,0)+IF(AND('Scores - Fall'!G10='Calculations - Fall'!$B$3,'Scores - Fall'!H10&lt;'Scores - Fall'!F10),1,0)+IF(AND('Scores - Fall'!J10='Calculations - Fall'!$B$3,'Scores - Fall'!K10&lt;'Scores - Fall'!M10),1,0)+IF(AND('Scores - Fall'!L10='Calculations - Fall'!$B$3,'Scores - Fall'!M10&lt;'Scores - Fall'!K10),1,0)</f>
        <v>0</v>
      </c>
      <c r="AC9">
        <f>IF(AND('Scores - Fall'!E10='Calculations - Fall'!$B$6,'Scores - Fall'!F10&gt;'Scores - Fall'!H10),1,0)+IF(AND('Scores - Fall'!G10='Calculations - Fall'!$B$6,'Scores - Fall'!H10&gt;'Scores - Fall'!F10),1,0)+IF(AND('Scores - Fall'!J10='Calculations - Fall'!$B$6,'Scores - Fall'!K10&gt;'Scores - Fall'!M10),1,0)+IF(AND('Scores - Fall'!L10='Calculations - Fall'!$B$6,'Scores - Fall'!M10&gt;'Scores - Fall'!K10),1,0)</f>
        <v>0</v>
      </c>
      <c r="AD9">
        <f>IF(AND('Scores - Fall'!E10='Calculations - Fall'!$B$6,'Scores - Fall'!F10&lt;'Scores - Fall'!H10),1,0)+IF(AND('Scores - Fall'!G10='Calculations - Fall'!$B$6,'Scores - Fall'!H10&lt;'Scores - Fall'!F10),1,0)+IF(AND('Scores - Fall'!J10='Calculations - Fall'!$B$6,'Scores - Fall'!K10&lt;'Scores - Fall'!M10),1,0)+IF(AND('Scores - Fall'!L10='Calculations - Fall'!$B$6,'Scores - Fall'!M10&lt;'Scores - Fall'!K10),1,0)</f>
        <v>0</v>
      </c>
    </row>
    <row r="10" spans="1:30" x14ac:dyDescent="0.25">
      <c r="K10">
        <f>IF(OR('Scores - Fall'!E11='Calculations - Fall'!$B$4,'Scores - Fall'!G11='Calculations - Fall'!$B$4),'Scores - Fall'!F11+'Scores - Fall'!H11,)</f>
        <v>0</v>
      </c>
      <c r="L10">
        <f>IF(OR('Scores - Fall'!J11='Calculations - Fall'!$B$4,'Scores - Fall'!L11='Calculations - Fall'!$B$4),'Scores - Fall'!K11+'Scores - Fall'!M11,)</f>
        <v>0</v>
      </c>
      <c r="M10">
        <f>IF(OR('Scores - Fall'!E11='Calculations - Fall'!$B$5,'Scores - Fall'!G11='Calculations - Fall'!$B$5),'Scores - Fall'!F11+'Scores - Fall'!H11,)</f>
        <v>0</v>
      </c>
      <c r="N10">
        <f>IF(OR('Scores - Fall'!J11='Calculations - Fall'!$B$5,'Scores - Fall'!L11='Calculations - Fall'!$B$5),'Scores - Fall'!K11+'Scores - Fall'!M11,)</f>
        <v>0</v>
      </c>
      <c r="O10">
        <f>IF(OR('Scores - Fall'!E11='Calculations - Fall'!$B$2,'Scores - Fall'!G11='Calculations - Fall'!$B$2),'Scores - Fall'!F11+'Scores - Fall'!H11,)</f>
        <v>0</v>
      </c>
      <c r="P10">
        <f>IF(OR('Scores - Fall'!J11='Calculations - Fall'!$B$2,'Scores - Fall'!L11='Calculations - Fall'!$B$2),'Scores - Fall'!K11+'Scores - Fall'!M11,)</f>
        <v>0</v>
      </c>
      <c r="Q10">
        <f>IF(OR('Scores - Fall'!E11='Calculations - Fall'!$B$3,'Scores - Fall'!G11='Calculations - Fall'!$B$3),'Scores - Fall'!F11+'Scores - Fall'!H11,)</f>
        <v>0</v>
      </c>
      <c r="R10">
        <f>IF(OR('Scores - Fall'!J11='Calculations - Fall'!$B$3,'Scores - Fall'!L11='Calculations - Fall'!$B$3),'Scores - Fall'!K11+'Scores - Fall'!M11,)</f>
        <v>0</v>
      </c>
      <c r="S10">
        <f>IF(OR('Scores - Fall'!E11='Calculations - Fall'!$B$6,'Scores - Fall'!G11='Calculations - Fall'!$B$6),'Scores - Fall'!F11+'Scores - Fall'!H11,)</f>
        <v>0</v>
      </c>
      <c r="T10">
        <f>IF(OR('Scores - Fall'!J11='Calculations - Fall'!$B$6,'Scores - Fall'!L11='Calculations - Fall'!$B$6),'Scores - Fall'!K11+'Scores - Fall'!M11,)</f>
        <v>0</v>
      </c>
      <c r="U10">
        <f>IF(AND('Scores - Fall'!E11='Calculations - Fall'!$B$4,'Scores - Fall'!F11&gt;'Scores - Fall'!H11),1,0)+IF(AND('Scores - Fall'!G11='Calculations - Fall'!$B$4,'Scores - Fall'!H11&gt;'Scores - Fall'!F11),1,0)+IF(AND('Scores - Fall'!J11='Calculations - Fall'!$B$4,'Scores - Fall'!K11&gt;'Scores - Fall'!M11),1,0)+IF(AND('Scores - Fall'!L11='Calculations - Fall'!$B$4,'Scores - Fall'!M11&gt;'Scores - Fall'!K11),1,0)</f>
        <v>0</v>
      </c>
      <c r="V10">
        <f>IF(AND('Scores - Fall'!E11='Calculations - Fall'!$B$4,'Scores - Fall'!F11&lt;'Scores - Fall'!H11),1,0)+IF(AND('Scores - Fall'!G11='Calculations - Fall'!$B$4,'Scores - Fall'!H11&lt;'Scores - Fall'!F11),1,0)+IF(AND('Scores - Fall'!J11='Calculations - Fall'!$B$4,'Scores - Fall'!K11&lt;'Scores - Fall'!M11),1,0)+IF(AND('Scores - Fall'!L11='Calculations - Fall'!$B$4,'Scores - Fall'!M11&lt;'Scores - Fall'!K11),1,0)</f>
        <v>0</v>
      </c>
      <c r="W10">
        <f>IF(AND('Scores - Fall'!E11='Calculations - Fall'!$B$5,'Scores - Fall'!F11&gt;'Scores - Fall'!H11),1,0)+IF(AND('Scores - Fall'!G11='Calculations - Fall'!$B$5,'Scores - Fall'!H11&gt;'Scores - Fall'!F11),1,0)+IF(AND('Scores - Fall'!J11='Calculations - Fall'!$B$5,'Scores - Fall'!K11&gt;'Scores - Fall'!M11),1,0)+IF(AND('Scores - Fall'!L11='Calculations - Fall'!$B$5,'Scores - Fall'!M11&gt;'Scores - Fall'!K11),1,0)</f>
        <v>0</v>
      </c>
      <c r="X10">
        <f>IF(AND('Scores - Fall'!E11='Calculations - Fall'!$B$5,'Scores - Fall'!F11&lt;'Scores - Fall'!H11),1,0)+IF(AND('Scores - Fall'!G11='Calculations - Fall'!$B$5,'Scores - Fall'!H11&lt;'Scores - Fall'!F11),1,0)+IF(AND('Scores - Fall'!J11='Calculations - Fall'!$B$5,'Scores - Fall'!K11&lt;'Scores - Fall'!M11),1,0)+IF(AND('Scores - Fall'!L11='Calculations - Fall'!$B$5,'Scores - Fall'!M11&lt;'Scores - Fall'!K11),1,0)</f>
        <v>0</v>
      </c>
      <c r="Y10">
        <f>IF(AND('Scores - Fall'!E11='Calculations - Fall'!$B$2,'Scores - Fall'!F11&gt;'Scores - Fall'!H11),1,0)+IF(AND('Scores - Fall'!G11='Calculations - Fall'!$B$2,'Scores - Fall'!H11&gt;'Scores - Fall'!F11),1,0)+IF(AND('Scores - Fall'!J11='Calculations - Fall'!$B$2,'Scores - Fall'!K11&gt;'Scores - Fall'!M11),1,0)+IF(AND('Scores - Fall'!L11='Calculations - Fall'!$B$2,'Scores - Fall'!M11&gt;'Scores - Fall'!K11),1,0)</f>
        <v>0</v>
      </c>
      <c r="Z10">
        <f>IF(AND('Scores - Fall'!E11='Calculations - Fall'!$B$2,'Scores - Fall'!F11&lt;'Scores - Fall'!H11),1,0)+IF(AND('Scores - Fall'!G11='Calculations - Fall'!$B$2,'Scores - Fall'!H11&lt;'Scores - Fall'!F11),1,0)+IF(AND('Scores - Fall'!J11='Calculations - Fall'!$B$2,'Scores - Fall'!K11&lt;'Scores - Fall'!M11),1,0)+IF(AND('Scores - Fall'!L11='Calculations - Fall'!$B$2,'Scores - Fall'!M11&lt;'Scores - Fall'!K11),1,0)</f>
        <v>0</v>
      </c>
      <c r="AA10">
        <f>IF(AND('Scores - Fall'!E11='Calculations - Fall'!$B$3,'Scores - Fall'!F11&gt;'Scores - Fall'!H11),1,0)+IF(AND('Scores - Fall'!G11='Calculations - Fall'!$B$3,'Scores - Fall'!H11&gt;'Scores - Fall'!F11),1,0)+IF(AND('Scores - Fall'!J11='Calculations - Fall'!$B$3,'Scores - Fall'!K11&gt;'Scores - Fall'!M11),1,0)+IF(AND('Scores - Fall'!L11='Calculations - Fall'!$B$3,'Scores - Fall'!M11&gt;'Scores - Fall'!K11),1,0)</f>
        <v>0</v>
      </c>
      <c r="AB10">
        <f>IF(AND('Scores - Fall'!E11='Calculations - Fall'!$B$3,'Scores - Fall'!F11&lt;'Scores - Fall'!H11),1,0)+IF(AND('Scores - Fall'!G11='Calculations - Fall'!$B$3,'Scores - Fall'!H11&lt;'Scores - Fall'!F11),1,0)+IF(AND('Scores - Fall'!J11='Calculations - Fall'!$B$3,'Scores - Fall'!K11&lt;'Scores - Fall'!M11),1,0)+IF(AND('Scores - Fall'!L11='Calculations - Fall'!$B$3,'Scores - Fall'!M11&lt;'Scores - Fall'!K11),1,0)</f>
        <v>0</v>
      </c>
      <c r="AC10">
        <f>IF(AND('Scores - Fall'!E11='Calculations - Fall'!$B$6,'Scores - Fall'!F11&gt;'Scores - Fall'!H11),1,0)+IF(AND('Scores - Fall'!G11='Calculations - Fall'!$B$6,'Scores - Fall'!H11&gt;'Scores - Fall'!F11),1,0)+IF(AND('Scores - Fall'!J11='Calculations - Fall'!$B$6,'Scores - Fall'!K11&gt;'Scores - Fall'!M11),1,0)+IF(AND('Scores - Fall'!L11='Calculations - Fall'!$B$6,'Scores - Fall'!M11&gt;'Scores - Fall'!K11),1,0)</f>
        <v>0</v>
      </c>
      <c r="AD10">
        <f>IF(AND('Scores - Fall'!E11='Calculations - Fall'!$B$6,'Scores - Fall'!F11&lt;'Scores - Fall'!H11),1,0)+IF(AND('Scores - Fall'!G11='Calculations - Fall'!$B$6,'Scores - Fall'!H11&lt;'Scores - Fall'!F11),1,0)+IF(AND('Scores - Fall'!J11='Calculations - Fall'!$B$6,'Scores - Fall'!K11&lt;'Scores - Fall'!M11),1,0)+IF(AND('Scores - Fall'!L11='Calculations - Fall'!$B$6,'Scores - Fall'!M11&lt;'Scores - Fall'!K11),1,0)</f>
        <v>0</v>
      </c>
    </row>
    <row r="11" spans="1:30" x14ac:dyDescent="0.25">
      <c r="K11" t="s">
        <v>56</v>
      </c>
      <c r="L11">
        <f>SUM(K2:L10)</f>
        <v>72</v>
      </c>
      <c r="M11" t="s">
        <v>57</v>
      </c>
      <c r="N11">
        <f>SUM(M2:N10)</f>
        <v>111</v>
      </c>
      <c r="O11" t="s">
        <v>58</v>
      </c>
      <c r="P11">
        <f>SUM(O2:P10)</f>
        <v>120</v>
      </c>
      <c r="Q11" t="s">
        <v>59</v>
      </c>
      <c r="R11">
        <f>SUM(Q2:R10)</f>
        <v>84</v>
      </c>
      <c r="S11" t="s">
        <v>60</v>
      </c>
      <c r="T11">
        <f>SUM(S2:T10)</f>
        <v>103</v>
      </c>
      <c r="U11">
        <f>SUM(U2:U10)</f>
        <v>2</v>
      </c>
      <c r="V11">
        <f t="shared" ref="V11:AD11" si="1">SUM(V2:V10)</f>
        <v>2</v>
      </c>
      <c r="W11">
        <f t="shared" si="1"/>
        <v>2</v>
      </c>
      <c r="X11">
        <f t="shared" si="1"/>
        <v>3</v>
      </c>
      <c r="Y11">
        <f t="shared" si="1"/>
        <v>3</v>
      </c>
      <c r="Z11">
        <f t="shared" si="1"/>
        <v>1</v>
      </c>
      <c r="AA11">
        <f t="shared" si="1"/>
        <v>3</v>
      </c>
      <c r="AB11">
        <f t="shared" si="1"/>
        <v>2</v>
      </c>
      <c r="AC11">
        <f t="shared" si="1"/>
        <v>1</v>
      </c>
      <c r="AD11">
        <f t="shared" si="1"/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Standings - Fall</vt:lpstr>
      <vt:lpstr>Scores - Fall</vt:lpstr>
      <vt:lpstr>Calculations - Fall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Frazier, Austin D. (GSFC-2730)</dc:creator>
  <cp:lastModifiedBy>Frazier, Austin D. (GSFC-2730)</cp:lastModifiedBy>
  <dcterms:created xsi:type="dcterms:W3CDTF">2025-09-22T13:10:13Z</dcterms:created>
  <dcterms:modified xsi:type="dcterms:W3CDTF">2025-09-22T13:55:47Z</dcterms:modified>
</cp:coreProperties>
</file>